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Marlena\Desktop\"/>
    </mc:Choice>
  </mc:AlternateContent>
  <xr:revisionPtr revIDLastSave="0" documentId="8_{CEE4C3B9-A422-4C68-A44E-C1CCE25F9B7D}" xr6:coauthVersionLast="37" xr6:coauthVersionMax="37" xr10:uidLastSave="{00000000-0000-0000-0000-000000000000}"/>
  <bookViews>
    <workbookView xWindow="0" yWindow="0" windowWidth="17256" windowHeight="5640" xr2:uid="{00000000-000D-0000-FFFF-FFFF00000000}"/>
  </bookViews>
  <sheets>
    <sheet name="SAŽETAK" sheetId="1" r:id="rId1"/>
    <sheet name=" Račun prihoda i rashoda" sheetId="3" r:id="rId2"/>
    <sheet name="Rashodi prema funkcijskoj kl" sheetId="5" r:id="rId3"/>
    <sheet name="Račun financiranja" sheetId="6" r:id="rId4"/>
    <sheet name="POSEBNI DIO" sheetId="7" r:id="rId5"/>
  </sheets>
  <definedNames>
    <definedName name="_xlnm.Print_Titles" localSheetId="1">' Račun prihoda i rashoda'!$38:$38</definedName>
    <definedName name="_xlnm.Print_Titles" localSheetId="4">'POSEBNI DIO'!$5:$5</definedName>
    <definedName name="_xlnm.Print_Titles" localSheetId="2">'Rashodi prema funkcijskoj kl'!$9:$9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10" i="7" l="1"/>
  <c r="I99" i="7" s="1"/>
  <c r="I98" i="7" s="1"/>
  <c r="I118" i="7"/>
  <c r="I100" i="7"/>
  <c r="I71" i="7" l="1"/>
  <c r="I66" i="7" s="1"/>
  <c r="I67" i="7"/>
  <c r="I79" i="7"/>
  <c r="I68" i="7"/>
  <c r="I10" i="7"/>
  <c r="I37" i="7"/>
  <c r="I41" i="7"/>
  <c r="I14" i="3" l="1"/>
  <c r="J35" i="1"/>
  <c r="J14" i="1"/>
  <c r="I23" i="7"/>
  <c r="I24" i="7"/>
  <c r="F35" i="1" l="1"/>
  <c r="E10" i="3"/>
  <c r="E23" i="3"/>
  <c r="E19" i="3"/>
  <c r="E16" i="3"/>
  <c r="E14" i="3"/>
  <c r="E11" i="3"/>
  <c r="H14" i="1" l="1"/>
  <c r="G14" i="1"/>
  <c r="F14" i="1"/>
  <c r="G52" i="3"/>
  <c r="G40" i="3" s="1"/>
  <c r="G41" i="3"/>
  <c r="F83" i="3"/>
  <c r="G10" i="3"/>
  <c r="F10" i="3"/>
  <c r="F19" i="3"/>
  <c r="F16" i="3"/>
  <c r="F11" i="3"/>
  <c r="G44" i="7" l="1"/>
  <c r="G48" i="7"/>
  <c r="G49" i="7"/>
  <c r="G50" i="7"/>
  <c r="G53" i="7"/>
  <c r="G150" i="7"/>
  <c r="G151" i="7"/>
  <c r="G128" i="7"/>
  <c r="G132" i="7"/>
  <c r="G133" i="7"/>
  <c r="G135" i="7"/>
  <c r="H143" i="7"/>
  <c r="G100" i="7"/>
  <c r="G101" i="7"/>
  <c r="G124" i="7"/>
  <c r="G125" i="7"/>
  <c r="G107" i="7"/>
  <c r="G106" i="7" s="1"/>
  <c r="G57" i="7"/>
  <c r="G58" i="7"/>
  <c r="G66" i="7"/>
  <c r="G83" i="7"/>
  <c r="G84" i="7"/>
  <c r="G79" i="7"/>
  <c r="G80" i="7"/>
  <c r="G75" i="7"/>
  <c r="G76" i="7"/>
  <c r="G71" i="7"/>
  <c r="G72" i="7"/>
  <c r="G67" i="7"/>
  <c r="G68" i="7"/>
  <c r="G88" i="7"/>
  <c r="G89" i="7"/>
  <c r="G37" i="7"/>
  <c r="G38" i="7"/>
  <c r="G39" i="7"/>
  <c r="G41" i="7"/>
  <c r="G28" i="7"/>
  <c r="G29" i="7"/>
  <c r="G23" i="7"/>
  <c r="G24" i="7"/>
  <c r="G14" i="7"/>
  <c r="G15" i="7"/>
  <c r="G10" i="7"/>
  <c r="G11" i="7"/>
  <c r="F98" i="7"/>
  <c r="F99" i="7"/>
  <c r="F8" i="7"/>
  <c r="F154" i="7"/>
  <c r="F155" i="7"/>
  <c r="F128" i="7"/>
  <c r="F132" i="7"/>
  <c r="F135" i="7"/>
  <c r="F133" i="7"/>
  <c r="F118" i="7"/>
  <c r="F119" i="7"/>
  <c r="F110" i="7"/>
  <c r="F57" i="7"/>
  <c r="F58" i="7"/>
  <c r="F66" i="7"/>
  <c r="F84" i="7"/>
  <c r="F80" i="7"/>
  <c r="F79" i="7" s="1"/>
  <c r="F76" i="7"/>
  <c r="F75" i="7" s="1"/>
  <c r="F72" i="7"/>
  <c r="F71" i="7" s="1"/>
  <c r="F68" i="7"/>
  <c r="F67" i="7" s="1"/>
  <c r="F49" i="7"/>
  <c r="F29" i="7"/>
  <c r="F28" i="7" s="1"/>
  <c r="E130" i="7"/>
  <c r="E129" i="7" s="1"/>
  <c r="E133" i="7"/>
  <c r="E118" i="7"/>
  <c r="E100" i="7"/>
  <c r="E95" i="7"/>
  <c r="E155" i="7"/>
  <c r="E154" i="7" s="1"/>
  <c r="E145" i="7"/>
  <c r="E135" i="7"/>
  <c r="E125" i="7"/>
  <c r="E124" i="7" s="1"/>
  <c r="E119" i="7"/>
  <c r="E115" i="7"/>
  <c r="E114" i="7" s="1"/>
  <c r="E111" i="7"/>
  <c r="E29" i="7"/>
  <c r="E28" i="7" s="1"/>
  <c r="E11" i="7"/>
  <c r="E10" i="7" s="1"/>
  <c r="E132" i="7" l="1"/>
  <c r="E94" i="3"/>
  <c r="E93" i="3" s="1"/>
  <c r="E63" i="3"/>
  <c r="E52" i="3"/>
  <c r="F73" i="3"/>
  <c r="G119" i="7" l="1"/>
  <c r="G118" i="7" s="1"/>
  <c r="G111" i="7"/>
  <c r="G110" i="7" s="1"/>
  <c r="G43" i="7"/>
  <c r="G8" i="7" s="1"/>
  <c r="G9" i="7"/>
  <c r="K74" i="7" l="1"/>
  <c r="J73" i="7"/>
  <c r="K72" i="7"/>
  <c r="I72" i="7"/>
  <c r="J72" i="7" s="1"/>
  <c r="K71" i="7"/>
  <c r="J71" i="7"/>
  <c r="F53" i="7"/>
  <c r="E53" i="7"/>
  <c r="E52" i="7" s="1"/>
  <c r="H52" i="7"/>
  <c r="E58" i="7"/>
  <c r="E57" i="7" s="1"/>
  <c r="I58" i="7"/>
  <c r="I57" i="7" s="1"/>
  <c r="G18" i="7"/>
  <c r="H18" i="7"/>
  <c r="I18" i="7"/>
  <c r="H132" i="7"/>
  <c r="H119" i="7"/>
  <c r="H48" i="7"/>
  <c r="H39" i="7"/>
  <c r="H29" i="7"/>
  <c r="K18" i="7" l="1"/>
  <c r="E149" i="7"/>
  <c r="E150" i="7"/>
  <c r="F150" i="7"/>
  <c r="F149" i="7" s="1"/>
  <c r="F129" i="7"/>
  <c r="G129" i="7"/>
  <c r="G130" i="7"/>
  <c r="G149" i="7"/>
  <c r="G27" i="7"/>
  <c r="H149" i="7"/>
  <c r="H27" i="7"/>
  <c r="I149" i="7"/>
  <c r="K148" i="7"/>
  <c r="I151" i="7"/>
  <c r="F151" i="7"/>
  <c r="E151" i="7"/>
  <c r="I150" i="7"/>
  <c r="I132" i="7"/>
  <c r="K127" i="7"/>
  <c r="J131" i="7"/>
  <c r="F130" i="7"/>
  <c r="I29" i="7"/>
  <c r="I32" i="7"/>
  <c r="G32" i="7"/>
  <c r="F27" i="7"/>
  <c r="K21" i="7"/>
  <c r="J21" i="7"/>
  <c r="H19" i="7"/>
  <c r="G20" i="7"/>
  <c r="F20" i="7"/>
  <c r="E24" i="7"/>
  <c r="F24" i="7"/>
  <c r="F23" i="7" s="1"/>
  <c r="F18" i="7" s="1"/>
  <c r="K30" i="7"/>
  <c r="K26" i="7"/>
  <c r="K147" i="7" l="1"/>
  <c r="K126" i="7"/>
  <c r="J130" i="7"/>
  <c r="K29" i="7"/>
  <c r="J133" i="7"/>
  <c r="K129" i="7"/>
  <c r="J29" i="7"/>
  <c r="I19" i="7"/>
  <c r="J20" i="7"/>
  <c r="E23" i="7"/>
  <c r="E18" i="7" s="1"/>
  <c r="J18" i="7" s="1"/>
  <c r="K24" i="7"/>
  <c r="E27" i="7"/>
  <c r="K23" i="7"/>
  <c r="K13" i="7"/>
  <c r="K36" i="7"/>
  <c r="K40" i="7"/>
  <c r="K42" i="7"/>
  <c r="K46" i="7"/>
  <c r="K50" i="7"/>
  <c r="K56" i="7"/>
  <c r="K65" i="7"/>
  <c r="K69" i="7"/>
  <c r="K82" i="7"/>
  <c r="K90" i="7"/>
  <c r="K98" i="7"/>
  <c r="K105" i="7"/>
  <c r="K108" i="7"/>
  <c r="K109" i="7"/>
  <c r="K116" i="7"/>
  <c r="K117" i="7"/>
  <c r="K119" i="7"/>
  <c r="K123" i="7"/>
  <c r="K130" i="7"/>
  <c r="K132" i="7"/>
  <c r="K140" i="7"/>
  <c r="K142" i="7"/>
  <c r="K152" i="7"/>
  <c r="J13" i="7"/>
  <c r="J36" i="7"/>
  <c r="J69" i="7"/>
  <c r="J81" i="7"/>
  <c r="J94" i="7"/>
  <c r="J96" i="7"/>
  <c r="J97" i="7"/>
  <c r="J102" i="7"/>
  <c r="J103" i="7"/>
  <c r="J104" i="7"/>
  <c r="J112" i="7"/>
  <c r="J113" i="7"/>
  <c r="J116" i="7"/>
  <c r="J120" i="7"/>
  <c r="J121" i="7"/>
  <c r="J127" i="7"/>
  <c r="J134" i="7"/>
  <c r="J136" i="7"/>
  <c r="J144" i="7"/>
  <c r="J146" i="7"/>
  <c r="J156" i="7"/>
  <c r="H41" i="5"/>
  <c r="H46" i="5"/>
  <c r="G41" i="5"/>
  <c r="G46" i="5"/>
  <c r="K60" i="3"/>
  <c r="J85" i="3"/>
  <c r="K12" i="3"/>
  <c r="K13" i="3"/>
  <c r="K18" i="3"/>
  <c r="K20" i="3"/>
  <c r="K28" i="3"/>
  <c r="J12" i="3"/>
  <c r="J15" i="3"/>
  <c r="J18" i="3"/>
  <c r="J20" i="3"/>
  <c r="J22" i="3"/>
  <c r="J24" i="3"/>
  <c r="J25" i="3"/>
  <c r="J28" i="3"/>
  <c r="K145" i="7" l="1"/>
  <c r="K28" i="7"/>
  <c r="I27" i="7"/>
  <c r="J19" i="7"/>
  <c r="J28" i="7"/>
  <c r="F40" i="5"/>
  <c r="C40" i="5"/>
  <c r="C11" i="5" s="1"/>
  <c r="D40" i="5"/>
  <c r="D11" i="5" s="1"/>
  <c r="E40" i="5"/>
  <c r="E11" i="5" s="1"/>
  <c r="B40" i="5"/>
  <c r="B11" i="5" s="1"/>
  <c r="K27" i="7" l="1"/>
  <c r="J27" i="7"/>
  <c r="F11" i="5"/>
  <c r="H40" i="5"/>
  <c r="G40" i="5"/>
  <c r="G19" i="3"/>
  <c r="H19" i="3"/>
  <c r="I119" i="7"/>
  <c r="I155" i="7"/>
  <c r="I140" i="7"/>
  <c r="I138" i="7"/>
  <c r="I125" i="7"/>
  <c r="I115" i="7"/>
  <c r="I114" i="7" s="1"/>
  <c r="I111" i="7"/>
  <c r="I107" i="7"/>
  <c r="I101" i="7"/>
  <c r="I95" i="7"/>
  <c r="I91" i="7"/>
  <c r="I80" i="7"/>
  <c r="K73" i="7" s="1"/>
  <c r="I63" i="7"/>
  <c r="I62" i="7" s="1"/>
  <c r="I56" i="7" s="1"/>
  <c r="I11" i="7"/>
  <c r="I87" i="3"/>
  <c r="I69" i="3"/>
  <c r="I50" i="3"/>
  <c r="I44" i="3"/>
  <c r="I31" i="3"/>
  <c r="I23" i="3"/>
  <c r="I19" i="3"/>
  <c r="I16" i="3"/>
  <c r="I11" i="3"/>
  <c r="I10" i="3" s="1"/>
  <c r="F89" i="3"/>
  <c r="E89" i="3"/>
  <c r="F41" i="7"/>
  <c r="E41" i="7"/>
  <c r="I142" i="7" l="1"/>
  <c r="K41" i="7"/>
  <c r="I106" i="7"/>
  <c r="I154" i="7"/>
  <c r="I38" i="7"/>
  <c r="K39" i="7"/>
  <c r="H11" i="5"/>
  <c r="G11" i="5"/>
  <c r="I83" i="3"/>
  <c r="K89" i="3"/>
  <c r="J19" i="3"/>
  <c r="K19" i="3"/>
  <c r="I30" i="3"/>
  <c r="J59" i="3"/>
  <c r="K59" i="3"/>
  <c r="I73" i="3"/>
  <c r="K53" i="3"/>
  <c r="I63" i="3"/>
  <c r="I137" i="7"/>
  <c r="I94" i="3"/>
  <c r="I41" i="3"/>
  <c r="I52" i="3"/>
  <c r="G23" i="3"/>
  <c r="H23" i="3"/>
  <c r="J23" i="3"/>
  <c r="I128" i="7" l="1"/>
  <c r="I43" i="7"/>
  <c r="I153" i="7"/>
  <c r="I87" i="7"/>
  <c r="I9" i="7"/>
  <c r="I93" i="3"/>
  <c r="I40" i="3"/>
  <c r="G11" i="3"/>
  <c r="H11" i="3"/>
  <c r="K11" i="3" s="1"/>
  <c r="G16" i="3"/>
  <c r="H16" i="3"/>
  <c r="K16" i="3" s="1"/>
  <c r="J16" i="3"/>
  <c r="G14" i="3"/>
  <c r="H14" i="3"/>
  <c r="J14" i="3"/>
  <c r="F31" i="3"/>
  <c r="F30" i="3" s="1"/>
  <c r="G31" i="3"/>
  <c r="G30" i="3" s="1"/>
  <c r="H31" i="3"/>
  <c r="E31" i="3"/>
  <c r="J100" i="3"/>
  <c r="F94" i="3"/>
  <c r="F93" i="3" s="1"/>
  <c r="K97" i="3"/>
  <c r="K96" i="3"/>
  <c r="J96" i="3"/>
  <c r="G87" i="3"/>
  <c r="G83" i="3" s="1"/>
  <c r="H87" i="3"/>
  <c r="E87" i="3"/>
  <c r="E83" i="3" s="1"/>
  <c r="G73" i="3"/>
  <c r="F69" i="3"/>
  <c r="F63" i="3" s="1"/>
  <c r="G69" i="3"/>
  <c r="H69" i="3"/>
  <c r="K66" i="3"/>
  <c r="J65" i="3"/>
  <c r="F61" i="3"/>
  <c r="F52" i="3" s="1"/>
  <c r="K61" i="3"/>
  <c r="J61" i="3"/>
  <c r="K57" i="3"/>
  <c r="K56" i="3"/>
  <c r="J56" i="3"/>
  <c r="K55" i="3"/>
  <c r="K43" i="3"/>
  <c r="J43" i="3"/>
  <c r="K54" i="3"/>
  <c r="J54" i="3"/>
  <c r="F50" i="3"/>
  <c r="F41" i="3" s="1"/>
  <c r="H50" i="3"/>
  <c r="E50" i="3"/>
  <c r="K48" i="3"/>
  <c r="J48" i="3"/>
  <c r="K47" i="3"/>
  <c r="E44" i="3"/>
  <c r="K42" i="3"/>
  <c r="E41" i="3" l="1"/>
  <c r="E40" i="3" s="1"/>
  <c r="E104" i="3" s="1"/>
  <c r="F40" i="3"/>
  <c r="I8" i="7"/>
  <c r="H83" i="3"/>
  <c r="K83" i="3" s="1"/>
  <c r="I104" i="3"/>
  <c r="E30" i="3"/>
  <c r="H73" i="3"/>
  <c r="K73" i="3" s="1"/>
  <c r="K79" i="3"/>
  <c r="K10" i="3"/>
  <c r="J83" i="3"/>
  <c r="H30" i="3"/>
  <c r="J11" i="3"/>
  <c r="H94" i="3"/>
  <c r="G94" i="3"/>
  <c r="G93" i="3" s="1"/>
  <c r="H63" i="3"/>
  <c r="K63" i="3" s="1"/>
  <c r="G63" i="3"/>
  <c r="J63" i="3"/>
  <c r="H52" i="3"/>
  <c r="K52" i="3" s="1"/>
  <c r="J52" i="3"/>
  <c r="J41" i="3"/>
  <c r="H41" i="3"/>
  <c r="K41" i="3" s="1"/>
  <c r="I7" i="7" l="1"/>
  <c r="J17" i="1"/>
  <c r="J20" i="1" s="1"/>
  <c r="J94" i="3"/>
  <c r="H93" i="3"/>
  <c r="K94" i="3"/>
  <c r="J10" i="3"/>
  <c r="J40" i="3"/>
  <c r="H40" i="3"/>
  <c r="K40" i="3" s="1"/>
  <c r="F104" i="3"/>
  <c r="F95" i="7"/>
  <c r="H95" i="7"/>
  <c r="J95" i="7"/>
  <c r="G95" i="7"/>
  <c r="G93" i="7"/>
  <c r="G92" i="7" s="1"/>
  <c r="G91" i="7" s="1"/>
  <c r="F93" i="7"/>
  <c r="F92" i="7" s="1"/>
  <c r="F91" i="7" s="1"/>
  <c r="G87" i="7"/>
  <c r="F89" i="7"/>
  <c r="F88" i="7" s="1"/>
  <c r="F87" i="7" s="1"/>
  <c r="E89" i="7"/>
  <c r="K141" i="7"/>
  <c r="F145" i="7"/>
  <c r="J145" i="7"/>
  <c r="G153" i="7"/>
  <c r="F153" i="7"/>
  <c r="J155" i="7"/>
  <c r="F143" i="7"/>
  <c r="G143" i="7"/>
  <c r="G142" i="7" s="1"/>
  <c r="K139" i="7"/>
  <c r="J143" i="7"/>
  <c r="F138" i="7"/>
  <c r="G138" i="7"/>
  <c r="H138" i="7"/>
  <c r="E138" i="7"/>
  <c r="F140" i="7"/>
  <c r="G140" i="7"/>
  <c r="H140" i="7"/>
  <c r="K97" i="7"/>
  <c r="F107" i="7"/>
  <c r="F106" i="7" s="1"/>
  <c r="H125" i="7"/>
  <c r="F125" i="7"/>
  <c r="F124" i="7" s="1"/>
  <c r="J135" i="7" l="1"/>
  <c r="K131" i="7"/>
  <c r="F142" i="7"/>
  <c r="F137" i="7"/>
  <c r="J124" i="7"/>
  <c r="J125" i="7"/>
  <c r="E106" i="7"/>
  <c r="K120" i="7"/>
  <c r="K121" i="7"/>
  <c r="K102" i="7"/>
  <c r="K103" i="7"/>
  <c r="K114" i="7"/>
  <c r="K115" i="7"/>
  <c r="K151" i="7"/>
  <c r="E88" i="7"/>
  <c r="J93" i="7"/>
  <c r="J100" i="7"/>
  <c r="J101" i="7"/>
  <c r="J118" i="7"/>
  <c r="J119" i="7"/>
  <c r="K81" i="7"/>
  <c r="K89" i="7"/>
  <c r="K14" i="1"/>
  <c r="K15" i="1"/>
  <c r="L15" i="1"/>
  <c r="K19" i="1"/>
  <c r="J93" i="3"/>
  <c r="L19" i="1"/>
  <c r="K93" i="3"/>
  <c r="G104" i="3"/>
  <c r="H104" i="3"/>
  <c r="K104" i="3" s="1"/>
  <c r="L18" i="1"/>
  <c r="J104" i="3"/>
  <c r="K18" i="1"/>
  <c r="J142" i="7"/>
  <c r="H142" i="7"/>
  <c r="K138" i="7" s="1"/>
  <c r="E137" i="7"/>
  <c r="E128" i="7" s="1"/>
  <c r="H137" i="7"/>
  <c r="G137" i="7"/>
  <c r="H115" i="7"/>
  <c r="G115" i="7"/>
  <c r="G114" i="7" s="1"/>
  <c r="F115" i="7"/>
  <c r="F114" i="7" s="1"/>
  <c r="F111" i="7"/>
  <c r="K96" i="7"/>
  <c r="H63" i="7"/>
  <c r="G63" i="7"/>
  <c r="G62" i="7" s="1"/>
  <c r="G56" i="7" s="1"/>
  <c r="F63" i="7"/>
  <c r="F62" i="7" s="1"/>
  <c r="F56" i="7" s="1"/>
  <c r="E63" i="7"/>
  <c r="E62" i="7" s="1"/>
  <c r="F48" i="7"/>
  <c r="E49" i="7"/>
  <c r="H45" i="7"/>
  <c r="F45" i="7"/>
  <c r="F44" i="7" s="1"/>
  <c r="E45" i="7"/>
  <c r="F39" i="7"/>
  <c r="F38" i="7" s="1"/>
  <c r="F37" i="7" s="1"/>
  <c r="E39" i="7"/>
  <c r="F11" i="7"/>
  <c r="F10" i="7" s="1"/>
  <c r="F9" i="7" s="1"/>
  <c r="F32" i="7" l="1"/>
  <c r="J129" i="7"/>
  <c r="K125" i="7"/>
  <c r="H128" i="7"/>
  <c r="K128" i="7"/>
  <c r="J132" i="7"/>
  <c r="K11" i="7"/>
  <c r="J11" i="7"/>
  <c r="H37" i="7"/>
  <c r="K38" i="7"/>
  <c r="K44" i="7"/>
  <c r="K45" i="7"/>
  <c r="K53" i="7"/>
  <c r="K54" i="7"/>
  <c r="K48" i="7"/>
  <c r="K49" i="7"/>
  <c r="H62" i="7"/>
  <c r="H56" i="7" s="1"/>
  <c r="J110" i="7"/>
  <c r="J111" i="7"/>
  <c r="J114" i="7"/>
  <c r="J115" i="7"/>
  <c r="J67" i="7"/>
  <c r="J68" i="7"/>
  <c r="J79" i="7"/>
  <c r="J80" i="7"/>
  <c r="K67" i="7"/>
  <c r="K68" i="7"/>
  <c r="H91" i="7"/>
  <c r="K87" i="7" s="1"/>
  <c r="K88" i="7"/>
  <c r="H87" i="7"/>
  <c r="K79" i="7" s="1"/>
  <c r="K80" i="7"/>
  <c r="E38" i="7"/>
  <c r="E44" i="7"/>
  <c r="E48" i="7"/>
  <c r="E56" i="7"/>
  <c r="K106" i="7"/>
  <c r="K107" i="7"/>
  <c r="H114" i="7"/>
  <c r="K63" i="7"/>
  <c r="K64" i="7"/>
  <c r="E153" i="7"/>
  <c r="E98" i="7" s="1"/>
  <c r="J154" i="7"/>
  <c r="E91" i="7"/>
  <c r="J91" i="7" s="1"/>
  <c r="J92" i="7"/>
  <c r="E87" i="7"/>
  <c r="H153" i="7"/>
  <c r="K149" i="7" s="1"/>
  <c r="K150" i="7"/>
  <c r="L14" i="1"/>
  <c r="G99" i="7"/>
  <c r="G98" i="7" s="1"/>
  <c r="F43" i="7"/>
  <c r="H17" i="1"/>
  <c r="H20" i="1" s="1"/>
  <c r="H28" i="1"/>
  <c r="F46" i="1"/>
  <c r="G43" i="1" s="1"/>
  <c r="G46" i="1" s="1"/>
  <c r="I28" i="1"/>
  <c r="G28" i="1"/>
  <c r="F28" i="1"/>
  <c r="I17" i="1"/>
  <c r="L17" i="1" s="1"/>
  <c r="G17" i="1"/>
  <c r="G20" i="1" s="1"/>
  <c r="F17" i="1"/>
  <c r="E43" i="7" l="1"/>
  <c r="J153" i="7"/>
  <c r="K52" i="7"/>
  <c r="J128" i="7"/>
  <c r="J99" i="7"/>
  <c r="K124" i="7"/>
  <c r="K37" i="7"/>
  <c r="H43" i="7"/>
  <c r="K43" i="7" s="1"/>
  <c r="H66" i="7"/>
  <c r="K62" i="7" s="1"/>
  <c r="E66" i="7"/>
  <c r="J66" i="7" s="1"/>
  <c r="H99" i="7"/>
  <c r="E37" i="7"/>
  <c r="E9" i="7"/>
  <c r="J10" i="7"/>
  <c r="H9" i="7"/>
  <c r="K9" i="7" s="1"/>
  <c r="K10" i="7"/>
  <c r="I43" i="1"/>
  <c r="I46" i="1" s="1"/>
  <c r="H43" i="1"/>
  <c r="H46" i="1" s="1"/>
  <c r="F20" i="1"/>
  <c r="K20" i="1" s="1"/>
  <c r="K17" i="1"/>
  <c r="I20" i="1"/>
  <c r="L20" i="1" s="1"/>
  <c r="H29" i="1"/>
  <c r="H36" i="1" s="1"/>
  <c r="H37" i="1" s="1"/>
  <c r="G29" i="1"/>
  <c r="G36" i="1" s="1"/>
  <c r="G37" i="1" s="1"/>
  <c r="E8" i="7" l="1"/>
  <c r="J9" i="7"/>
  <c r="F7" i="7"/>
  <c r="K95" i="7"/>
  <c r="H98" i="7"/>
  <c r="K94" i="7" s="1"/>
  <c r="G7" i="7"/>
  <c r="J98" i="7"/>
  <c r="K34" i="7"/>
  <c r="I29" i="1"/>
  <c r="I36" i="1" s="1"/>
  <c r="I37" i="1" s="1"/>
  <c r="J34" i="7" l="1"/>
  <c r="H32" i="7"/>
  <c r="K33" i="7"/>
  <c r="K32" i="7" l="1"/>
  <c r="H8" i="7"/>
  <c r="E32" i="7"/>
  <c r="J33" i="7"/>
  <c r="J32" i="7" l="1"/>
  <c r="J8" i="7"/>
  <c r="K8" i="7"/>
  <c r="H7" i="7"/>
  <c r="K7" i="7" s="1"/>
  <c r="E7" i="7" l="1"/>
  <c r="J7" i="7" s="1"/>
  <c r="H150" i="7"/>
</calcChain>
</file>

<file path=xl/sharedStrings.xml><?xml version="1.0" encoding="utf-8"?>
<sst xmlns="http://schemas.openxmlformats.org/spreadsheetml/2006/main" count="587" uniqueCount="231">
  <si>
    <t>PRIHODI UKUPNO</t>
  </si>
  <si>
    <t>PRIHODI POSLOVANJA</t>
  </si>
  <si>
    <t>RASHODI UKUPNO</t>
  </si>
  <si>
    <t>RAZLIKA - VIŠAK / MANJAK</t>
  </si>
  <si>
    <t>VIŠAK / MANJAK IZ PRETHODNE(IH) GODINE KOJI ĆE SE RASPOREDITI / POKRITI</t>
  </si>
  <si>
    <t>NETO FINANCIRANJE</t>
  </si>
  <si>
    <t>VIŠAK / MANJAK + NETO FINANCIRANJE</t>
  </si>
  <si>
    <t>Naziv prihoda</t>
  </si>
  <si>
    <t xml:space="preserve">A. RAČUN PRIHODA I RASHODA </t>
  </si>
  <si>
    <t>Razred</t>
  </si>
  <si>
    <t>Skupina</t>
  </si>
  <si>
    <t>Izvor</t>
  </si>
  <si>
    <t>Prihodi poslovanja</t>
  </si>
  <si>
    <t>Opći prihodi i primici</t>
  </si>
  <si>
    <t>Prihodi od prodaje nefinancijske imovine</t>
  </si>
  <si>
    <t>RASHODI POSLOVANJA</t>
  </si>
  <si>
    <t>Naziv rashoda</t>
  </si>
  <si>
    <t>Rashodi poslovanja</t>
  </si>
  <si>
    <t>Rashodi za zaposlene</t>
  </si>
  <si>
    <t>Rashodi za nabavu nefinancijske imovine</t>
  </si>
  <si>
    <t>RASHODI PREMA FUNKCIJSKOJ KLASIFIKACIJI</t>
  </si>
  <si>
    <t>BROJČANA OZNAKA I NAZIV</t>
  </si>
  <si>
    <t>UKUPNI RASHODI</t>
  </si>
  <si>
    <t>B. RAČUN FINANCIRANJA</t>
  </si>
  <si>
    <t>Primici od financijske imovine i zaduživanja</t>
  </si>
  <si>
    <t>Izdaci za financijsku imovinu i otplate zajmova</t>
  </si>
  <si>
    <t>II. POSEBNI DIO</t>
  </si>
  <si>
    <t>I. OPĆI DIO</t>
  </si>
  <si>
    <t>Šifra</t>
  </si>
  <si>
    <t xml:space="preserve">Naziv </t>
  </si>
  <si>
    <t>Materijalni rashodi</t>
  </si>
  <si>
    <t>Primici od zaduživanja</t>
  </si>
  <si>
    <t>Izdaci za otplatu glavnice primljenih kredita i zajmova</t>
  </si>
  <si>
    <t>A) SAŽETAK RAČUNA PRIHODA I RASHODA</t>
  </si>
  <si>
    <t>B) SAŽETAK RAČUNA FINANCIRANJA</t>
  </si>
  <si>
    <t>Prihodi od prodaje proizvedene dugotrajne imovine</t>
  </si>
  <si>
    <t>…</t>
  </si>
  <si>
    <t>Rashodi za nabavu proizvedene dugotrajne imovine</t>
  </si>
  <si>
    <t>Naziv</t>
  </si>
  <si>
    <t>EUR</t>
  </si>
  <si>
    <t>5.4.</t>
  </si>
  <si>
    <t>Pomoći proračunskim korisnicima SDŽ</t>
  </si>
  <si>
    <t>5.5.</t>
  </si>
  <si>
    <t>Pomoći EU za PK</t>
  </si>
  <si>
    <t>4.8.</t>
  </si>
  <si>
    <t>Prihodi za posebne namjene proračunskih korisnika</t>
  </si>
  <si>
    <t>Prihodi od imovine</t>
  </si>
  <si>
    <t>3.2.</t>
  </si>
  <si>
    <t>Vlastiti prihodi PK</t>
  </si>
  <si>
    <t>6.2.</t>
  </si>
  <si>
    <t>Donacije proračunskim korisnicima SDŽ</t>
  </si>
  <si>
    <t>1.1.</t>
  </si>
  <si>
    <t>7.2.</t>
  </si>
  <si>
    <t>Prihodi od prodaje nefinancijske imovine PK</t>
  </si>
  <si>
    <t>5.3.</t>
  </si>
  <si>
    <t xml:space="preserve">Pomoći EU </t>
  </si>
  <si>
    <t>4.4.</t>
  </si>
  <si>
    <t>Prihodi za posebne namjene - Decentralizacija</t>
  </si>
  <si>
    <t>Financijski rashodi</t>
  </si>
  <si>
    <t>Ostali rashodi</t>
  </si>
  <si>
    <t>8.2.</t>
  </si>
  <si>
    <t>Namjenski primici od zaduživanja proračunski korisnici</t>
  </si>
  <si>
    <t>Primljeni povrati glavnica danih zajmova i depozita</t>
  </si>
  <si>
    <t>05 Zaštita okoliša</t>
  </si>
  <si>
    <t>051 Gospodarenje otpadom</t>
  </si>
  <si>
    <t>052 Gospodarenje otpadnim vodama</t>
  </si>
  <si>
    <t>053 Smanjenje zagađivanja</t>
  </si>
  <si>
    <t>054 Zaštita bioraznolikosti i krajolika</t>
  </si>
  <si>
    <t>055 Istraživanje i razvoj: Zaštita okoliša</t>
  </si>
  <si>
    <t>056 Poslovi i usluge zaštite okoliša koji nisu drugdje svrstani</t>
  </si>
  <si>
    <t>06 Usluge unapređenja stanovanja i zajednice</t>
  </si>
  <si>
    <t>061 Razvoj stanovanja</t>
  </si>
  <si>
    <t>062 Razvoj zajednice</t>
  </si>
  <si>
    <t>063 Opskrba vodom</t>
  </si>
  <si>
    <t>064 Ulična rasvjeta</t>
  </si>
  <si>
    <t>065 Istraživanje i razvoj stanovanja i komunalnih pogodnosti</t>
  </si>
  <si>
    <t>066 Rashodi vezani za stanovanje i kom. pogodnosti koji nisu drugdje svrstani</t>
  </si>
  <si>
    <t>07 Zdravstvo</t>
  </si>
  <si>
    <t>071 "Medicinski proizvodi, pribor i oprema"</t>
  </si>
  <si>
    <t>072 Službe za vanjske pacijente</t>
  </si>
  <si>
    <t>073 Bolničke službe</t>
  </si>
  <si>
    <t>074 Službe javnog zdravstva</t>
  </si>
  <si>
    <t>075 Istraživanje i razvoj zdravstva</t>
  </si>
  <si>
    <t>076 Poslovi i usluge zdravstva koji nisu drugdje svrstani</t>
  </si>
  <si>
    <t>08 "Rekreacija, kultura i religija"</t>
  </si>
  <si>
    <t>081 Službe rekreacije i sporta</t>
  </si>
  <si>
    <t>082 Službe kulture</t>
  </si>
  <si>
    <t>083 Službe emitiranja i izdavanja</t>
  </si>
  <si>
    <t>084 Religijske i druge službe zajednice</t>
  </si>
  <si>
    <t>085 "Istraživanje i razvoj rekreacije, kulture i religije"</t>
  </si>
  <si>
    <t>086 "Rashodi za rekreaciju, kulturu i religiju koji nisu drugdje svrstani"</t>
  </si>
  <si>
    <t>09 Obrazovanje</t>
  </si>
  <si>
    <t>091 Predškolsko i osnovno obrazovanje</t>
  </si>
  <si>
    <t>092 Srednjoškolsko  obrazovanje</t>
  </si>
  <si>
    <t>093 "Poslije srednjoškolsko, ali ne visoko obrazovanje"</t>
  </si>
  <si>
    <t>094 Visoka naobrazba</t>
  </si>
  <si>
    <t>095 Obrazovanje koje se ne može definirati po stupnju</t>
  </si>
  <si>
    <t>096 Dodatne usluge u obrazovanju</t>
  </si>
  <si>
    <t>097 Istraživanje i razvoj obrazovanja</t>
  </si>
  <si>
    <t>098 Usluge obrazovanja koje nisu drugdje svrstane</t>
  </si>
  <si>
    <t>10 Socijalna zaštita</t>
  </si>
  <si>
    <t>101 Bolest i invaliditet</t>
  </si>
  <si>
    <t>102 Starost</t>
  </si>
  <si>
    <t>103 Sljednici</t>
  </si>
  <si>
    <t>104 Obitelj i djeca</t>
  </si>
  <si>
    <t>105 Nezaposlenost</t>
  </si>
  <si>
    <t>106 Stanovanje</t>
  </si>
  <si>
    <t>107 Socijalna pomoć stanovništvu koje nije obuhvaćeno redovnim socijalnim programima</t>
  </si>
  <si>
    <t>108 Istraživanje i razvoj socijalne zaštite</t>
  </si>
  <si>
    <t>109 Aktivnosti socijalne zaštite koje nisu drugdje svrstane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</si>
  <si>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</si>
  <si>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</si>
  <si>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</si>
  <si>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</si>
  <si>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</si>
  <si>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</si>
  <si>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</si>
  <si>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</si>
  <si>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</si>
  <si>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</si>
  <si>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D) VIŠEGODIŠNJI PLAN URAVNOTEŽENJA</t>
  </si>
  <si>
    <t>VIŠAK / MANJAK TEKUĆE GODINE</t>
  </si>
  <si>
    <t>PROGRAM 4001</t>
  </si>
  <si>
    <t>Razvoj odgojno obrazovnog sustava</t>
  </si>
  <si>
    <t>Aktivnost A400103</t>
  </si>
  <si>
    <t>Natjecanja, manifestacije i ostalo</t>
  </si>
  <si>
    <t>Izvor financiranja 1.1.1.</t>
  </si>
  <si>
    <t>Aktivnost A400104</t>
  </si>
  <si>
    <t>E - škole</t>
  </si>
  <si>
    <t>Aktivnost A400115</t>
  </si>
  <si>
    <t>Osobni pomoćnici i pomoćnici u nastavi</t>
  </si>
  <si>
    <t>Aktivnost T400110</t>
  </si>
  <si>
    <t>Financiranje troškova prehrane za  učenike OŠ</t>
  </si>
  <si>
    <t>Aktivnost T400121</t>
  </si>
  <si>
    <t>Učimo zajedno VI</t>
  </si>
  <si>
    <t>Izvor financiranja 4.4.1.</t>
  </si>
  <si>
    <t>Prihodi za posebne namjene-Decentralizacija</t>
  </si>
  <si>
    <t>Izvor financiranja 5.3.1.</t>
  </si>
  <si>
    <t>Pomoći EU</t>
  </si>
  <si>
    <t>PROGRAM 4030</t>
  </si>
  <si>
    <t>Osnovnoškolsko obrazovanje</t>
  </si>
  <si>
    <t>Izvor financiranja 3.2.1.</t>
  </si>
  <si>
    <t>Izvor financiranja 5.4.1.</t>
  </si>
  <si>
    <t>Pomoći PK</t>
  </si>
  <si>
    <t>Aktivnost A403001</t>
  </si>
  <si>
    <t>Rashodi djelatnosti</t>
  </si>
  <si>
    <t>Izvor financiranja 4.8.1.</t>
  </si>
  <si>
    <t>Izvor financiranja 3.2.2.</t>
  </si>
  <si>
    <t>Vlastiti prihodi PK - preeseni</t>
  </si>
  <si>
    <t>Prihodi za posebne namjene PK</t>
  </si>
  <si>
    <t>Naknade građanima</t>
  </si>
  <si>
    <t>Rashodi za nabavu proiz. dug.im.</t>
  </si>
  <si>
    <t>Rashodi za nabavu nefin. imovine</t>
  </si>
  <si>
    <t>Aktivnost A403004</t>
  </si>
  <si>
    <t>Prijevoz učenika osnovnih škola</t>
  </si>
  <si>
    <t>Aktivnost A403002</t>
  </si>
  <si>
    <t>Izgradnja i uređenje objekata te nabava i održavanje opreme</t>
  </si>
  <si>
    <t>Aktivnost T400111</t>
  </si>
  <si>
    <t>Opskrba školskih ustanova higijenskim potrep. za učenice</t>
  </si>
  <si>
    <t>Školski medni dan</t>
  </si>
  <si>
    <t>Izvor financiranja 5.1.1.</t>
  </si>
  <si>
    <t xml:space="preserve">Pomoći </t>
  </si>
  <si>
    <t>Aktivnost T40009</t>
  </si>
  <si>
    <t>03 Ustanove u osnovnom školstvu</t>
  </si>
  <si>
    <t>5.1.</t>
  </si>
  <si>
    <t>Pomoći</t>
  </si>
  <si>
    <t>Naknade građanima i kućanstvima</t>
  </si>
  <si>
    <t>UKUPNO:</t>
  </si>
  <si>
    <t>Pomoći iz inoz. i od subjekata unutar općeg proračuna</t>
  </si>
  <si>
    <t>Prihodi iz nadležnog pror. i od HZZO-a temeljem ug. obveza</t>
  </si>
  <si>
    <t>Prihodi od upr. i adm. pristojbi, po propisima i naknada</t>
  </si>
  <si>
    <t>Prihodi od prodaje proizvoda i robe te pruženih usluga</t>
  </si>
  <si>
    <t>Kazne, upravne mjere i ostali prihodi</t>
  </si>
  <si>
    <t>Indeks</t>
  </si>
  <si>
    <t>8 (7/3)</t>
  </si>
  <si>
    <t>Vlastiti prihodi PK - preneseni</t>
  </si>
  <si>
    <t>Aktivnost T400101</t>
  </si>
  <si>
    <t>9 (7/6)</t>
  </si>
  <si>
    <t>3.2.2.</t>
  </si>
  <si>
    <t>7(6/2)</t>
  </si>
  <si>
    <t>8(6/5)</t>
  </si>
  <si>
    <t>7 (6/2)</t>
  </si>
  <si>
    <t>8 (6/5)</t>
  </si>
  <si>
    <t>/</t>
  </si>
  <si>
    <t>OŠ DON MIHOVILA PAVLINOVIĆA,PODGORA</t>
  </si>
  <si>
    <t>PRILAZ VIDA MIHOTIĆA 1,21327 PODGORA</t>
  </si>
  <si>
    <t>Vanja Selak</t>
  </si>
  <si>
    <t>Josip Vranjković</t>
  </si>
  <si>
    <t>Ravnatelj</t>
  </si>
  <si>
    <t>12323 OŠ don Mihovila Pavlinovića,Podgora</t>
  </si>
  <si>
    <t>Aktivnost A400117</t>
  </si>
  <si>
    <t>Prehrana djece u školama</t>
  </si>
  <si>
    <t>Prihodi za posebne namjene</t>
  </si>
  <si>
    <t>Aktivnost A403003</t>
  </si>
  <si>
    <t>Pravno zastupanje,naknada štete i ostalo</t>
  </si>
  <si>
    <t>Aktivnost T400140</t>
  </si>
  <si>
    <t>ERASMUS+</t>
  </si>
  <si>
    <t>Izvor financiranja 5.5.1</t>
  </si>
  <si>
    <t>5.4.1.</t>
  </si>
  <si>
    <t>Predsjednica Školskog odbora</t>
  </si>
  <si>
    <t xml:space="preserve">Ur. broj: </t>
  </si>
  <si>
    <t xml:space="preserve">Klasa: </t>
  </si>
  <si>
    <t>Izvor financiranja 1.1.2.</t>
  </si>
  <si>
    <t>Opći prihodi i primici-prenesena sredstva</t>
  </si>
  <si>
    <t>Izvor financiranja 5.3.2</t>
  </si>
  <si>
    <t>Pomoći EU-prenesena sredstva</t>
  </si>
  <si>
    <t>Aktivnost T400122</t>
  </si>
  <si>
    <t>Učimo zajedno VII</t>
  </si>
  <si>
    <t>Izvor financiranja 5.5.2.</t>
  </si>
  <si>
    <t>Pomoći EU za PK-prenesena sredstva</t>
  </si>
  <si>
    <t>Učimo zajedno V</t>
  </si>
  <si>
    <t xml:space="preserve">Na temelju članka 108. Zakona o proračunu (Narodne novine broj NN 87/08, 136/12, 15/15.), Pravilnika o polugodišnjem i godišnjem izvještaja o izvršenju Proračuna (Narodne novine broj 24/13. i 102/17, 01/20) te  Statuta OŠ don Mihovila Pavlinovića,Podgora, Školski odbor na . sjednici održanoj .2025. godine usvojio je    </t>
  </si>
  <si>
    <t>IZVRŠENJE FINANCIJSKOG PLANA PRORAČUNSKOG KORISNIKA JEDINICE LOKALNE I PODRUČNE (REGIONALNE) SAMOUPRAVE ZA 01-06. 2025. GODINE</t>
  </si>
  <si>
    <t>Izvršenje 01-06.2024.*</t>
  </si>
  <si>
    <t>Plan 2025.</t>
  </si>
  <si>
    <t>1. Rebalans 2025.</t>
  </si>
  <si>
    <t>2. Rebalans 2025.</t>
  </si>
  <si>
    <t>Izvršenje 01-06.2025.</t>
  </si>
  <si>
    <t>Izvršenje 01-06. 2024.*</t>
  </si>
  <si>
    <t>Izvršenje 01.-06.2025</t>
  </si>
  <si>
    <t>IZVRŠENJE FINANCIJSKOG PLANA PRORAČUNSKOG KORISNIKA JEDINICE LOKALNE I PODRUČNE (REGIONALNE) SAMOUPRAVE 
ZA 01-06. 2025. GODINU</t>
  </si>
  <si>
    <t>IZVRŠENJE FINANCIJSKOG PLANA PRORAČUNSKOG KORISNIKA JEDINICE LOKALNE I PODRUČNE (REGIONALNE) SAMOUPRAVE 
ZA 01.-06.2025. GODINU</t>
  </si>
  <si>
    <t>Izvršenje 2024.</t>
  </si>
  <si>
    <t>Proračun 2025.</t>
  </si>
  <si>
    <t>Izvršenje 01.-06.2025.</t>
  </si>
  <si>
    <t>Izvor financiranja 6.2.1</t>
  </si>
  <si>
    <t>Donacije PK</t>
  </si>
  <si>
    <t>Izvor financiranja 5.1.2</t>
  </si>
  <si>
    <r>
      <rPr>
        <i/>
        <sz val="10"/>
        <color rgb="FF000000"/>
        <rFont val="Arial"/>
        <family val="2"/>
        <charset val="238"/>
      </rPr>
      <t>Pomoći-prenesena sredstva</t>
    </r>
    <r>
      <rPr>
        <sz val="10"/>
        <color indexed="8"/>
        <rFont val="Arial"/>
        <family val="2"/>
        <charset val="238"/>
      </rPr>
      <t xml:space="preserve"> </t>
    </r>
  </si>
  <si>
    <t>IZVRŠENJE FINANCIJSKOG PLANA PRORAČUNSKOG KORISNIKA JEDINICE LOKALNE I PODRUČNE (REGIONALNE) SAMOUPRAVE 
ZA 01-06.2025. GODINU</t>
  </si>
  <si>
    <t>U Podgori,.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</si>
</sst>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i/>
      <sz val="10"/>
      <color indexed="8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0"/>
      <color rgb="FF000000"/>
      <name val="Arial"/>
      <family val="2"/>
      <charset val="238"/>
    </font>
    <font>
      <sz val="10"/>
      <color theme="1"/>
      <name val="Arial"/>
      <family val="2"/>
      <charset val="238"/>
    </font>
    <font>
      <i/>
      <sz val="10"/>
      <color rgb="FF000000"/>
      <name val="Arial"/>
      <family val="2"/>
      <charset val="238"/>
    </font>
    <font>
      <b/>
      <i/>
      <sz val="10"/>
      <color rgb="FF000000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b/>
      <i/>
      <sz val="10"/>
      <name val="Arial"/>
      <family val="2"/>
      <charset val="238"/>
    </font>
    <font>
      <i/>
      <sz val="7"/>
      <color indexed="8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8" fillId="0" borderId="0"/>
  </cellStyleXfs>
  <cellXfs count="188">
    <xf numFmtId="0" fontId="0" fillId="0" borderId="0" xfId="0"/>
    <xf numFmtId="0" fontId="2" fillId="0" borderId="0" xfId="0" applyNumberFormat="1" applyFont="1" applyFill="1" applyBorder="1" applyAlignment="1" applyProtection="1">
      <alignment horizontal="left" wrapText="1"/>
    </xf>
    <xf numFmtId="0" fontId="4" fillId="0" borderId="0" xfId="0" applyNumberFormat="1" applyFont="1" applyFill="1" applyBorder="1" applyAlignment="1" applyProtection="1">
      <alignment wrapText="1"/>
    </xf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3" fontId="3" fillId="2" borderId="3" xfId="0" applyNumberFormat="1" applyFont="1" applyFill="1" applyBorder="1" applyAlignment="1">
      <alignment horizontal="right"/>
    </xf>
    <xf numFmtId="0" fontId="10" fillId="2" borderId="3" xfId="0" applyNumberFormat="1" applyFont="1" applyFill="1" applyBorder="1" applyAlignment="1" applyProtection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/>
    </xf>
    <xf numFmtId="0" fontId="9" fillId="2" borderId="3" xfId="0" quotePrefix="1" applyFont="1" applyFill="1" applyBorder="1" applyAlignment="1">
      <alignment horizontal="left" vertical="center"/>
    </xf>
    <xf numFmtId="0" fontId="10" fillId="2" borderId="3" xfId="0" applyFont="1" applyFill="1" applyBorder="1" applyAlignment="1">
      <alignment horizontal="left" vertical="center"/>
    </xf>
    <xf numFmtId="0" fontId="10" fillId="2" borderId="3" xfId="0" applyNumberFormat="1" applyFont="1" applyFill="1" applyBorder="1" applyAlignment="1" applyProtection="1">
      <alignment horizontal="left" vertical="center"/>
    </xf>
    <xf numFmtId="0" fontId="8" fillId="2" borderId="3" xfId="0" applyNumberFormat="1" applyFont="1" applyFill="1" applyBorder="1" applyAlignment="1" applyProtection="1">
      <alignment horizontal="left" vertical="center" wrapText="1"/>
    </xf>
    <xf numFmtId="0" fontId="9" fillId="2" borderId="3" xfId="0" quotePrefix="1" applyFont="1" applyFill="1" applyBorder="1" applyAlignment="1">
      <alignment horizontal="left" vertical="center" wrapText="1"/>
    </xf>
    <xf numFmtId="0" fontId="9" fillId="2" borderId="3" xfId="0" applyNumberFormat="1" applyFont="1" applyFill="1" applyBorder="1" applyAlignment="1" applyProtection="1">
      <alignment horizontal="left" vertical="center" wrapText="1"/>
    </xf>
    <xf numFmtId="0" fontId="6" fillId="4" borderId="4" xfId="0" applyNumberFormat="1" applyFont="1" applyFill="1" applyBorder="1" applyAlignment="1" applyProtection="1">
      <alignment horizontal="center" vertical="center" wrapText="1"/>
    </xf>
    <xf numFmtId="0" fontId="6" fillId="4" borderId="3" xfId="0" applyNumberFormat="1" applyFont="1" applyFill="1" applyBorder="1" applyAlignment="1" applyProtection="1">
      <alignment horizontal="center" vertical="center" wrapText="1"/>
    </xf>
    <xf numFmtId="0" fontId="2" fillId="0" borderId="0" xfId="0" quotePrefix="1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10" fillId="2" borderId="3" xfId="0" applyNumberFormat="1" applyFont="1" applyFill="1" applyBorder="1" applyAlignment="1" applyProtection="1">
      <alignment vertical="center" wrapText="1"/>
    </xf>
    <xf numFmtId="0" fontId="8" fillId="2" borderId="3" xfId="0" applyNumberFormat="1" applyFont="1" applyFill="1" applyBorder="1" applyAlignment="1" applyProtection="1">
      <alignment vertical="center" wrapText="1"/>
    </xf>
    <xf numFmtId="0" fontId="10" fillId="2" borderId="3" xfId="0" quotePrefix="1" applyFont="1" applyFill="1" applyBorder="1" applyAlignment="1">
      <alignment horizontal="left" vertical="center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NumberFormat="1" applyFont="1" applyFill="1" applyBorder="1" applyAlignment="1" applyProtection="1">
      <alignment horizontal="left"/>
    </xf>
    <xf numFmtId="0" fontId="15" fillId="0" borderId="5" xfId="0" applyFont="1" applyBorder="1" applyAlignment="1">
      <alignment horizontal="right" vertical="center"/>
    </xf>
    <xf numFmtId="0" fontId="10" fillId="3" borderId="1" xfId="0" applyFont="1" applyFill="1" applyBorder="1" applyAlignment="1">
      <alignment horizontal="left" vertical="center"/>
    </xf>
    <xf numFmtId="0" fontId="16" fillId="2" borderId="4" xfId="0" applyNumberFormat="1" applyFont="1" applyFill="1" applyBorder="1" applyAlignment="1" applyProtection="1">
      <alignment horizontal="left"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1" fillId="0" borderId="0" xfId="0" applyFont="1" applyAlignment="1">
      <alignment wrapText="1"/>
    </xf>
    <xf numFmtId="0" fontId="8" fillId="3" borderId="2" xfId="0" applyNumberFormat="1" applyFont="1" applyFill="1" applyBorder="1" applyAlignment="1" applyProtection="1">
      <alignment vertical="center"/>
    </xf>
    <xf numFmtId="3" fontId="16" fillId="2" borderId="3" xfId="0" applyNumberFormat="1" applyFont="1" applyFill="1" applyBorder="1" applyAlignment="1">
      <alignment horizontal="right"/>
    </xf>
    <xf numFmtId="0" fontId="17" fillId="0" borderId="0" xfId="0" applyFont="1"/>
    <xf numFmtId="0" fontId="0" fillId="0" borderId="0" xfId="0" applyFont="1"/>
    <xf numFmtId="0" fontId="6" fillId="0" borderId="0" xfId="0" applyNumberFormat="1" applyFont="1" applyFill="1" applyBorder="1" applyAlignment="1" applyProtection="1">
      <alignment horizontal="center" vertical="center" wrapText="1"/>
    </xf>
    <xf numFmtId="0" fontId="20" fillId="0" borderId="0" xfId="0" applyFont="1"/>
    <xf numFmtId="0" fontId="19" fillId="0" borderId="3" xfId="1" applyNumberFormat="1" applyFont="1" applyFill="1" applyBorder="1" applyAlignment="1" applyProtection="1">
      <alignment horizontal="left" vertical="center" wrapText="1"/>
    </xf>
    <xf numFmtId="0" fontId="21" fillId="0" borderId="3" xfId="1" applyNumberFormat="1" applyFont="1" applyFill="1" applyBorder="1" applyAlignment="1" applyProtection="1">
      <alignment horizontal="left" vertical="center" wrapText="1"/>
    </xf>
    <xf numFmtId="0" fontId="17" fillId="0" borderId="3" xfId="0" applyFont="1" applyBorder="1"/>
    <xf numFmtId="0" fontId="0" fillId="0" borderId="3" xfId="0" applyBorder="1"/>
    <xf numFmtId="0" fontId="22" fillId="0" borderId="3" xfId="1" applyNumberFormat="1" applyFont="1" applyFill="1" applyBorder="1" applyAlignment="1" applyProtection="1">
      <alignment horizontal="right" vertical="center" wrapText="1"/>
    </xf>
    <xf numFmtId="3" fontId="10" fillId="4" borderId="1" xfId="0" quotePrefix="1" applyNumberFormat="1" applyFont="1" applyFill="1" applyBorder="1" applyAlignment="1">
      <alignment horizontal="right"/>
    </xf>
    <xf numFmtId="3" fontId="10" fillId="4" borderId="3" xfId="0" applyNumberFormat="1" applyFont="1" applyFill="1" applyBorder="1" applyAlignment="1" applyProtection="1">
      <alignment horizontal="right" wrapText="1"/>
    </xf>
    <xf numFmtId="0" fontId="7" fillId="0" borderId="0" xfId="0" applyNumberFormat="1" applyFont="1" applyFill="1" applyBorder="1" applyAlignment="1" applyProtection="1">
      <alignment horizontal="center" vertical="center" wrapText="1"/>
    </xf>
    <xf numFmtId="0" fontId="23" fillId="0" borderId="0" xfId="0" applyFont="1" applyAlignment="1">
      <alignment wrapText="1"/>
    </xf>
    <xf numFmtId="0" fontId="24" fillId="0" borderId="0" xfId="0" quotePrefix="1" applyNumberFormat="1" applyFont="1" applyFill="1" applyBorder="1" applyAlignment="1" applyProtection="1">
      <alignment horizontal="center" vertical="center" wrapText="1"/>
    </xf>
    <xf numFmtId="0" fontId="25" fillId="0" borderId="0" xfId="0" applyNumberFormat="1" applyFont="1" applyFill="1" applyBorder="1" applyAlignment="1" applyProtection="1">
      <alignment horizontal="center" vertical="center" wrapText="1"/>
    </xf>
    <xf numFmtId="0" fontId="8" fillId="0" borderId="0" xfId="0" applyNumberFormat="1" applyFont="1" applyFill="1" applyBorder="1" applyAlignment="1" applyProtection="1"/>
    <xf numFmtId="0" fontId="10" fillId="0" borderId="1" xfId="0" quotePrefix="1" applyFont="1" applyBorder="1" applyAlignment="1">
      <alignment horizontal="left" wrapText="1"/>
    </xf>
    <xf numFmtId="0" fontId="10" fillId="0" borderId="2" xfId="0" quotePrefix="1" applyFont="1" applyBorder="1" applyAlignment="1">
      <alignment horizontal="left" wrapText="1"/>
    </xf>
    <xf numFmtId="0" fontId="10" fillId="0" borderId="2" xfId="0" quotePrefix="1" applyFont="1" applyBorder="1" applyAlignment="1">
      <alignment horizontal="center" wrapText="1"/>
    </xf>
    <xf numFmtId="0" fontId="10" fillId="0" borderId="2" xfId="0" quotePrefix="1" applyNumberFormat="1" applyFont="1" applyFill="1" applyBorder="1" applyAlignment="1" applyProtection="1">
      <alignment horizontal="left"/>
    </xf>
    <xf numFmtId="0" fontId="10" fillId="2" borderId="3" xfId="0" applyNumberFormat="1" applyFont="1" applyFill="1" applyBorder="1" applyAlignment="1" applyProtection="1">
      <alignment horizontal="center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16" fillId="2" borderId="4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16" fillId="2" borderId="4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4" fontId="3" fillId="2" borderId="3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 applyProtection="1">
      <alignment horizontal="right" wrapText="1"/>
    </xf>
    <xf numFmtId="4" fontId="6" fillId="2" borderId="4" xfId="0" applyNumberFormat="1" applyFont="1" applyFill="1" applyBorder="1" applyAlignment="1" applyProtection="1">
      <alignment horizontal="right" vertical="center" wrapText="1"/>
    </xf>
    <xf numFmtId="4" fontId="16" fillId="2" borderId="4" xfId="0" applyNumberFormat="1" applyFont="1" applyFill="1" applyBorder="1" applyAlignment="1" applyProtection="1">
      <alignment horizontal="right" vertical="center" wrapText="1"/>
    </xf>
    <xf numFmtId="4" fontId="3" fillId="2" borderId="4" xfId="0" applyNumberFormat="1" applyFont="1" applyFill="1" applyBorder="1" applyAlignment="1" applyProtection="1">
      <alignment horizontal="right" vertical="center" wrapText="1"/>
    </xf>
    <xf numFmtId="4" fontId="6" fillId="4" borderId="4" xfId="0" applyNumberFormat="1" applyFont="1" applyFill="1" applyBorder="1" applyAlignment="1" applyProtection="1">
      <alignment horizontal="right" vertical="center" wrapText="1"/>
    </xf>
    <xf numFmtId="4" fontId="21" fillId="0" borderId="3" xfId="1" applyNumberFormat="1" applyFont="1" applyFill="1" applyBorder="1" applyAlignment="1" applyProtection="1">
      <alignment horizontal="right" vertical="center" wrapText="1"/>
    </xf>
    <xf numFmtId="4" fontId="17" fillId="0" borderId="3" xfId="0" applyNumberFormat="1" applyFont="1" applyBorder="1" applyAlignment="1">
      <alignment horizontal="right"/>
    </xf>
    <xf numFmtId="4" fontId="10" fillId="2" borderId="3" xfId="0" applyNumberFormat="1" applyFont="1" applyFill="1" applyBorder="1" applyAlignment="1" applyProtection="1">
      <alignment horizontal="right" vertical="center" wrapText="1"/>
    </xf>
    <xf numFmtId="4" fontId="8" fillId="2" borderId="3" xfId="0" applyNumberFormat="1" applyFont="1" applyFill="1" applyBorder="1" applyAlignment="1" applyProtection="1">
      <alignment horizontal="right" vertical="center" wrapText="1"/>
    </xf>
    <xf numFmtId="4" fontId="9" fillId="2" borderId="3" xfId="0" applyNumberFormat="1" applyFont="1" applyFill="1" applyBorder="1" applyAlignment="1" applyProtection="1">
      <alignment horizontal="right" vertical="center" wrapText="1"/>
    </xf>
    <xf numFmtId="4" fontId="9" fillId="2" borderId="3" xfId="0" quotePrefix="1" applyNumberFormat="1" applyFont="1" applyFill="1" applyBorder="1" applyAlignment="1">
      <alignment horizontal="right" vertical="center" wrapText="1"/>
    </xf>
    <xf numFmtId="4" fontId="8" fillId="2" borderId="3" xfId="0" applyNumberFormat="1" applyFont="1" applyFill="1" applyBorder="1" applyAlignment="1" applyProtection="1">
      <alignment vertical="center" wrapText="1"/>
    </xf>
    <xf numFmtId="4" fontId="9" fillId="2" borderId="3" xfId="0" quotePrefix="1" applyNumberFormat="1" applyFont="1" applyFill="1" applyBorder="1" applyAlignment="1">
      <alignment horizontal="left" vertical="center"/>
    </xf>
    <xf numFmtId="4" fontId="9" fillId="2" borderId="3" xfId="0" applyNumberFormat="1" applyFont="1" applyFill="1" applyBorder="1" applyAlignment="1" applyProtection="1">
      <alignment horizontal="left" vertical="center" wrapText="1"/>
    </xf>
    <xf numFmtId="4" fontId="9" fillId="2" borderId="3" xfId="0" quotePrefix="1" applyNumberFormat="1" applyFont="1" applyFill="1" applyBorder="1" applyAlignment="1">
      <alignment horizontal="left" vertical="center" wrapText="1"/>
    </xf>
    <xf numFmtId="4" fontId="16" fillId="2" borderId="3" xfId="0" applyNumberFormat="1" applyFont="1" applyFill="1" applyBorder="1" applyAlignment="1">
      <alignment horizontal="right"/>
    </xf>
    <xf numFmtId="4" fontId="9" fillId="2" borderId="3" xfId="0" quotePrefix="1" applyNumberFormat="1" applyFont="1" applyFill="1" applyBorder="1" applyAlignment="1">
      <alignment horizontal="right" vertical="center"/>
    </xf>
    <xf numFmtId="4" fontId="8" fillId="2" borderId="3" xfId="0" quotePrefix="1" applyNumberFormat="1" applyFont="1" applyFill="1" applyBorder="1" applyAlignment="1">
      <alignment horizontal="right" vertical="center"/>
    </xf>
    <xf numFmtId="4" fontId="10" fillId="2" borderId="3" xfId="0" quotePrefix="1" applyNumberFormat="1" applyFont="1" applyFill="1" applyBorder="1" applyAlignment="1">
      <alignment horizontal="right" vertical="center"/>
    </xf>
    <xf numFmtId="4" fontId="10" fillId="2" borderId="3" xfId="0" applyNumberFormat="1" applyFont="1" applyFill="1" applyBorder="1" applyAlignment="1" applyProtection="1">
      <alignment vertical="center" wrapText="1"/>
    </xf>
    <xf numFmtId="4" fontId="1" fillId="0" borderId="3" xfId="0" applyNumberFormat="1" applyFont="1" applyBorder="1" applyAlignment="1">
      <alignment vertical="center"/>
    </xf>
    <xf numFmtId="4" fontId="8" fillId="2" borderId="3" xfId="0" quotePrefix="1" applyNumberFormat="1" applyFont="1" applyFill="1" applyBorder="1" applyAlignment="1">
      <alignment horizontal="right" vertical="center" wrapText="1"/>
    </xf>
    <xf numFmtId="0" fontId="8" fillId="2" borderId="0" xfId="0" applyNumberFormat="1" applyFont="1" applyFill="1" applyBorder="1" applyAlignment="1" applyProtection="1">
      <alignment horizontal="left" vertical="center" wrapText="1"/>
    </xf>
    <xf numFmtId="0" fontId="9" fillId="2" borderId="0" xfId="0" quotePrefix="1" applyFont="1" applyFill="1" applyBorder="1" applyAlignment="1">
      <alignment horizontal="left" vertical="center"/>
    </xf>
    <xf numFmtId="4" fontId="9" fillId="2" borderId="0" xfId="0" quotePrefix="1" applyNumberFormat="1" applyFont="1" applyFill="1" applyBorder="1" applyAlignment="1">
      <alignment horizontal="right" vertical="center"/>
    </xf>
    <xf numFmtId="4" fontId="3" fillId="2" borderId="0" xfId="0" applyNumberFormat="1" applyFont="1" applyFill="1" applyBorder="1" applyAlignment="1">
      <alignment horizontal="right"/>
    </xf>
    <xf numFmtId="4" fontId="3" fillId="2" borderId="0" xfId="0" applyNumberFormat="1" applyFont="1" applyFill="1" applyBorder="1" applyAlignment="1" applyProtection="1">
      <alignment horizontal="right" wrapText="1"/>
    </xf>
    <xf numFmtId="4" fontId="26" fillId="2" borderId="3" xfId="0" quotePrefix="1" applyNumberFormat="1" applyFont="1" applyFill="1" applyBorder="1" applyAlignment="1">
      <alignment horizontal="right" vertical="center"/>
    </xf>
    <xf numFmtId="4" fontId="6" fillId="3" borderId="3" xfId="0" applyNumberFormat="1" applyFont="1" applyFill="1" applyBorder="1" applyAlignment="1">
      <alignment horizontal="right"/>
    </xf>
    <xf numFmtId="4" fontId="6" fillId="0" borderId="3" xfId="0" applyNumberFormat="1" applyFont="1" applyFill="1" applyBorder="1" applyAlignment="1">
      <alignment horizontal="right"/>
    </xf>
    <xf numFmtId="4" fontId="6" fillId="0" borderId="3" xfId="0" applyNumberFormat="1" applyFont="1" applyFill="1" applyBorder="1" applyAlignment="1" applyProtection="1">
      <alignment horizontal="right" wrapText="1"/>
    </xf>
    <xf numFmtId="4" fontId="6" fillId="0" borderId="3" xfId="0" applyNumberFormat="1" applyFont="1" applyBorder="1" applyAlignment="1">
      <alignment horizontal="right"/>
    </xf>
    <xf numFmtId="4" fontId="10" fillId="3" borderId="1" xfId="0" quotePrefix="1" applyNumberFormat="1" applyFont="1" applyFill="1" applyBorder="1" applyAlignment="1">
      <alignment horizontal="right"/>
    </xf>
    <xf numFmtId="4" fontId="10" fillId="3" borderId="3" xfId="0" quotePrefix="1" applyNumberFormat="1" applyFont="1" applyFill="1" applyBorder="1" applyAlignment="1">
      <alignment horizontal="right"/>
    </xf>
    <xf numFmtId="4" fontId="10" fillId="4" borderId="1" xfId="0" quotePrefix="1" applyNumberFormat="1" applyFont="1" applyFill="1" applyBorder="1" applyAlignment="1">
      <alignment horizontal="right"/>
    </xf>
    <xf numFmtId="4" fontId="10" fillId="4" borderId="3" xfId="0" applyNumberFormat="1" applyFont="1" applyFill="1" applyBorder="1" applyAlignment="1" applyProtection="1">
      <alignment horizontal="right" wrapText="1"/>
    </xf>
    <xf numFmtId="4" fontId="6" fillId="3" borderId="1" xfId="0" quotePrefix="1" applyNumberFormat="1" applyFont="1" applyFill="1" applyBorder="1" applyAlignment="1">
      <alignment horizontal="right"/>
    </xf>
    <xf numFmtId="4" fontId="6" fillId="3" borderId="3" xfId="0" quotePrefix="1" applyNumberFormat="1" applyFont="1" applyFill="1" applyBorder="1" applyAlignment="1">
      <alignment horizontal="right"/>
    </xf>
    <xf numFmtId="0" fontId="11" fillId="0" borderId="0" xfId="0" applyFont="1" applyAlignment="1">
      <alignment wrapText="1"/>
    </xf>
    <xf numFmtId="0" fontId="16" fillId="2" borderId="4" xfId="0" applyNumberFormat="1" applyFont="1" applyFill="1" applyBorder="1" applyAlignment="1" applyProtection="1">
      <alignment horizontal="left" vertical="center" wrapText="1"/>
    </xf>
    <xf numFmtId="0" fontId="6" fillId="4" borderId="1" xfId="0" applyNumberFormat="1" applyFont="1" applyFill="1" applyBorder="1" applyAlignment="1" applyProtection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center" vertical="center" wrapText="1"/>
    </xf>
    <xf numFmtId="16" fontId="6" fillId="4" borderId="4" xfId="0" applyNumberFormat="1" applyFont="1" applyFill="1" applyBorder="1" applyAlignment="1" applyProtection="1">
      <alignment horizontal="center" vertical="center" wrapText="1"/>
    </xf>
    <xf numFmtId="0" fontId="27" fillId="2" borderId="4" xfId="0" applyNumberFormat="1" applyFont="1" applyFill="1" applyBorder="1" applyAlignment="1" applyProtection="1">
      <alignment horizontal="left" vertical="center" wrapText="1"/>
    </xf>
    <xf numFmtId="0" fontId="6" fillId="4" borderId="4" xfId="0" applyNumberFormat="1" applyFont="1" applyFill="1" applyBorder="1" applyAlignment="1" applyProtection="1">
      <alignment horizontal="center" vertical="center" wrapText="1"/>
    </xf>
    <xf numFmtId="4" fontId="19" fillId="0" borderId="3" xfId="1" applyNumberFormat="1" applyFont="1" applyFill="1" applyBorder="1" applyAlignment="1" applyProtection="1">
      <alignment horizontal="right" vertical="center" wrapText="1"/>
    </xf>
    <xf numFmtId="4" fontId="6" fillId="2" borderId="3" xfId="0" applyNumberFormat="1" applyFont="1" applyFill="1" applyBorder="1" applyAlignment="1">
      <alignment horizontal="right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16" fillId="2" borderId="4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 indent="1"/>
    </xf>
    <xf numFmtId="0" fontId="3" fillId="2" borderId="2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 indent="1"/>
    </xf>
    <xf numFmtId="4" fontId="3" fillId="2" borderId="4" xfId="0" applyNumberFormat="1" applyFont="1" applyFill="1" applyBorder="1" applyAlignment="1">
      <alignment horizontal="right"/>
    </xf>
    <xf numFmtId="14" fontId="3" fillId="2" borderId="1" xfId="0" applyNumberFormat="1" applyFont="1" applyFill="1" applyBorder="1" applyAlignment="1" applyProtection="1">
      <alignment horizontal="left" vertical="center" wrapText="1" indent="1"/>
    </xf>
    <xf numFmtId="0" fontId="16" fillId="2" borderId="4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 indent="1"/>
    </xf>
    <xf numFmtId="0" fontId="3" fillId="2" borderId="2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 inden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 indent="1"/>
    </xf>
    <xf numFmtId="0" fontId="3" fillId="2" borderId="2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 indent="1"/>
    </xf>
    <xf numFmtId="0" fontId="16" fillId="2" borderId="4" xfId="0" applyNumberFormat="1" applyFont="1" applyFill="1" applyBorder="1" applyAlignment="1" applyProtection="1">
      <alignment horizontal="left" vertical="center" wrapText="1"/>
    </xf>
    <xf numFmtId="0" fontId="16" fillId="2" borderId="1" xfId="0" applyNumberFormat="1" applyFont="1" applyFill="1" applyBorder="1" applyAlignment="1" applyProtection="1">
      <alignment horizontal="left" vertical="center" wrapText="1" indent="1"/>
    </xf>
    <xf numFmtId="0" fontId="6" fillId="0" borderId="1" xfId="0" quotePrefix="1" applyFont="1" applyBorder="1" applyAlignment="1">
      <alignment horizontal="center" wrapText="1"/>
    </xf>
    <xf numFmtId="0" fontId="6" fillId="0" borderId="2" xfId="0" quotePrefix="1" applyFont="1" applyBorder="1" applyAlignment="1">
      <alignment horizontal="center" wrapText="1"/>
    </xf>
    <xf numFmtId="0" fontId="6" fillId="0" borderId="4" xfId="0" quotePrefix="1" applyFont="1" applyBorder="1" applyAlignment="1">
      <alignment horizont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1" fillId="0" borderId="0" xfId="0" applyFont="1" applyAlignment="1">
      <alignment wrapText="1"/>
    </xf>
    <xf numFmtId="0" fontId="10" fillId="0" borderId="1" xfId="0" quotePrefix="1" applyFont="1" applyBorder="1" applyAlignment="1">
      <alignment horizontal="left" vertical="center"/>
    </xf>
    <xf numFmtId="0" fontId="8" fillId="0" borderId="2" xfId="0" applyNumberFormat="1" applyFont="1" applyFill="1" applyBorder="1" applyAlignment="1" applyProtection="1">
      <alignment vertical="center"/>
    </xf>
    <xf numFmtId="0" fontId="10" fillId="3" borderId="1" xfId="0" quotePrefix="1" applyNumberFormat="1" applyFont="1" applyFill="1" applyBorder="1" applyAlignment="1" applyProtection="1">
      <alignment horizontal="left" vertical="center" wrapText="1"/>
    </xf>
    <xf numFmtId="0" fontId="8" fillId="3" borderId="2" xfId="0" applyNumberFormat="1" applyFont="1" applyFill="1" applyBorder="1" applyAlignment="1" applyProtection="1">
      <alignment vertical="center" wrapText="1"/>
    </xf>
    <xf numFmtId="0" fontId="10" fillId="3" borderId="1" xfId="0" applyNumberFormat="1" applyFont="1" applyFill="1" applyBorder="1" applyAlignment="1" applyProtection="1">
      <alignment horizontal="left" vertical="center" wrapText="1"/>
    </xf>
    <xf numFmtId="0" fontId="10" fillId="3" borderId="2" xfId="0" applyNumberFormat="1" applyFont="1" applyFill="1" applyBorder="1" applyAlignment="1" applyProtection="1">
      <alignment horizontal="left" vertical="center" wrapText="1"/>
    </xf>
    <xf numFmtId="0" fontId="10" fillId="3" borderId="4" xfId="0" applyNumberFormat="1" applyFont="1" applyFill="1" applyBorder="1" applyAlignment="1" applyProtection="1">
      <alignment horizontal="left" vertical="center" wrapText="1"/>
    </xf>
    <xf numFmtId="0" fontId="7" fillId="0" borderId="0" xfId="0" applyNumberFormat="1" applyFont="1" applyFill="1" applyBorder="1" applyAlignment="1" applyProtection="1">
      <alignment horizontal="center" vertical="center" wrapText="1"/>
    </xf>
    <xf numFmtId="0" fontId="10" fillId="4" borderId="1" xfId="0" applyNumberFormat="1" applyFont="1" applyFill="1" applyBorder="1" applyAlignment="1" applyProtection="1">
      <alignment horizontal="left" vertical="center" wrapText="1"/>
    </xf>
    <xf numFmtId="0" fontId="10" fillId="4" borderId="2" xfId="0" applyNumberFormat="1" applyFont="1" applyFill="1" applyBorder="1" applyAlignment="1" applyProtection="1">
      <alignment horizontal="left" vertical="center" wrapText="1"/>
    </xf>
    <xf numFmtId="0" fontId="10" fillId="4" borderId="4" xfId="0" applyNumberFormat="1" applyFont="1" applyFill="1" applyBorder="1" applyAlignment="1" applyProtection="1">
      <alignment horizontal="left" vertical="center" wrapText="1"/>
    </xf>
    <xf numFmtId="0" fontId="10" fillId="0" borderId="1" xfId="0" quotePrefix="1" applyNumberFormat="1" applyFont="1" applyFill="1" applyBorder="1" applyAlignment="1" applyProtection="1">
      <alignment horizontal="left" vertical="center" wrapText="1"/>
    </xf>
    <xf numFmtId="0" fontId="8" fillId="0" borderId="2" xfId="0" applyNumberFormat="1" applyFont="1" applyFill="1" applyBorder="1" applyAlignment="1" applyProtection="1">
      <alignment vertical="center" wrapText="1"/>
    </xf>
    <xf numFmtId="0" fontId="10" fillId="0" borderId="1" xfId="0" applyNumberFormat="1" applyFont="1" applyFill="1" applyBorder="1" applyAlignment="1" applyProtection="1">
      <alignment horizontal="left" vertical="center" wrapText="1"/>
    </xf>
    <xf numFmtId="0" fontId="10" fillId="0" borderId="2" xfId="0" applyNumberFormat="1" applyFont="1" applyFill="1" applyBorder="1" applyAlignment="1" applyProtection="1">
      <alignment horizontal="left" vertical="center" wrapText="1"/>
    </xf>
    <xf numFmtId="0" fontId="10" fillId="0" borderId="4" xfId="0" applyNumberFormat="1" applyFont="1" applyFill="1" applyBorder="1" applyAlignment="1" applyProtection="1">
      <alignment horizontal="left" vertical="center" wrapText="1"/>
    </xf>
    <xf numFmtId="0" fontId="10" fillId="0" borderId="1" xfId="0" quotePrefix="1" applyFont="1" applyFill="1" applyBorder="1" applyAlignment="1">
      <alignment horizontal="left" vertical="center"/>
    </xf>
    <xf numFmtId="0" fontId="10" fillId="0" borderId="2" xfId="0" quotePrefix="1" applyFont="1" applyFill="1" applyBorder="1" applyAlignment="1">
      <alignment horizontal="left" vertical="center"/>
    </xf>
    <xf numFmtId="0" fontId="10" fillId="0" borderId="4" xfId="0" quotePrefix="1" applyFont="1" applyFill="1" applyBorder="1" applyAlignment="1">
      <alignment horizontal="left" vertical="center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13" fillId="0" borderId="0" xfId="0" applyNumberFormat="1" applyFont="1" applyFill="1" applyBorder="1" applyAlignment="1" applyProtection="1">
      <alignment wrapText="1"/>
    </xf>
    <xf numFmtId="0" fontId="14" fillId="0" borderId="0" xfId="0" applyNumberFormat="1" applyFont="1" applyFill="1" applyBorder="1" applyAlignment="1" applyProtection="1">
      <alignment wrapText="1"/>
    </xf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0" fontId="6" fillId="4" borderId="1" xfId="0" applyNumberFormat="1" applyFont="1" applyFill="1" applyBorder="1" applyAlignment="1" applyProtection="1">
      <alignment horizontal="center" vertical="center" wrapText="1"/>
    </xf>
    <xf numFmtId="0" fontId="6" fillId="4" borderId="2" xfId="0" applyNumberFormat="1" applyFont="1" applyFill="1" applyBorder="1" applyAlignment="1" applyProtection="1">
      <alignment horizontal="center" vertical="center" wrapText="1"/>
    </xf>
    <xf numFmtId="0" fontId="6" fillId="4" borderId="4" xfId="0" applyNumberFormat="1" applyFont="1" applyFill="1" applyBorder="1" applyAlignment="1" applyProtection="1">
      <alignment horizontal="center" vertical="center" wrapText="1"/>
    </xf>
    <xf numFmtId="0" fontId="1" fillId="0" borderId="3" xfId="0" applyFont="1" applyBorder="1" applyAlignment="1">
      <alignment horizontal="right" vertical="center"/>
    </xf>
    <xf numFmtId="0" fontId="8" fillId="2" borderId="1" xfId="0" applyNumberFormat="1" applyFont="1" applyFill="1" applyBorder="1" applyAlignment="1" applyProtection="1">
      <alignment horizontal="left" vertical="center" wrapText="1"/>
    </xf>
    <xf numFmtId="0" fontId="8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 indent="1"/>
    </xf>
    <xf numFmtId="0" fontId="3" fillId="2" borderId="2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 indent="1"/>
    </xf>
    <xf numFmtId="0" fontId="6" fillId="2" borderId="1" xfId="0" applyNumberFormat="1" applyFont="1" applyFill="1" applyBorder="1" applyAlignment="1" applyProtection="1">
      <alignment horizontal="left" vertical="center" wrapText="1"/>
    </xf>
    <xf numFmtId="0" fontId="6" fillId="2" borderId="2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16" fillId="2" borderId="1" xfId="0" applyNumberFormat="1" applyFont="1" applyFill="1" applyBorder="1" applyAlignment="1" applyProtection="1">
      <alignment horizontal="left" vertical="center" wrapText="1"/>
    </xf>
    <xf numFmtId="0" fontId="16" fillId="2" borderId="2" xfId="0" applyNumberFormat="1" applyFont="1" applyFill="1" applyBorder="1" applyAlignment="1" applyProtection="1">
      <alignment horizontal="left" vertical="center" wrapText="1"/>
    </xf>
    <xf numFmtId="0" fontId="16" fillId="2" borderId="4" xfId="0" applyNumberFormat="1" applyFont="1" applyFill="1" applyBorder="1" applyAlignment="1" applyProtection="1">
      <alignment horizontal="left" vertical="center" wrapText="1"/>
    </xf>
    <xf numFmtId="0" fontId="6" fillId="4" borderId="1" xfId="0" applyNumberFormat="1" applyFont="1" applyFill="1" applyBorder="1" applyAlignment="1" applyProtection="1">
      <alignment horizontal="left" vertical="center" wrapText="1"/>
    </xf>
    <xf numFmtId="0" fontId="6" fillId="4" borderId="2" xfId="0" applyNumberFormat="1" applyFont="1" applyFill="1" applyBorder="1" applyAlignment="1" applyProtection="1">
      <alignment horizontal="left" vertical="center" wrapText="1"/>
    </xf>
    <xf numFmtId="0" fontId="6" fillId="4" borderId="4" xfId="0" applyNumberFormat="1" applyFont="1" applyFill="1" applyBorder="1" applyAlignment="1" applyProtection="1">
      <alignment horizontal="left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</cellXfs>
  <cellStyles count="2">
    <cellStyle name="Normalno" xfId="0" builtinId="0"/>
    <cellStyle name="Normalno 2" xfId="1" xr:uid="{EE9DC77C-0F6C-4D9B-883B-3A2A518A2F4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8"/>
  <sheetViews>
    <sheetView tabSelected="1" topLeftCell="A25" workbookViewId="0">
      <selection activeCell="J29" sqref="J29"/>
    </sheetView>
  </sheetViews>
  <sheetFormatPr defaultRowHeight="14.4" x14ac:dyDescent="0.3"/>
  <cols>
    <col min="5" max="7" width="25.33203125" customWidth="1"/>
    <col min="8" max="8" width="23.44140625" customWidth="1"/>
    <col min="9" max="10" width="25.33203125" customWidth="1"/>
    <col min="11" max="11" width="12.5546875" customWidth="1"/>
    <col min="12" max="12" width="13.5546875" customWidth="1"/>
  </cols>
  <sheetData>
    <row r="1" spans="1:12" x14ac:dyDescent="0.3">
      <c r="A1" s="163" t="s">
        <v>184</v>
      </c>
      <c r="B1" s="163"/>
      <c r="C1" s="163"/>
      <c r="D1" s="163"/>
      <c r="E1" s="163"/>
      <c r="F1" s="163"/>
    </row>
    <row r="2" spans="1:12" x14ac:dyDescent="0.3">
      <c r="A2" s="163" t="s">
        <v>185</v>
      </c>
      <c r="B2" s="163"/>
      <c r="C2" s="163"/>
      <c r="D2" s="163"/>
      <c r="E2" s="163"/>
      <c r="F2" s="163"/>
    </row>
    <row r="3" spans="1:12" x14ac:dyDescent="0.3">
      <c r="A3" s="163" t="s">
        <v>200</v>
      </c>
      <c r="B3" s="163"/>
      <c r="C3" s="163"/>
      <c r="D3" s="163"/>
      <c r="E3" s="163"/>
      <c r="F3" s="163"/>
    </row>
    <row r="4" spans="1:12" x14ac:dyDescent="0.3">
      <c r="A4" s="163" t="s">
        <v>201</v>
      </c>
      <c r="B4" s="163"/>
      <c r="C4" s="163"/>
      <c r="D4" s="163"/>
      <c r="E4" s="163"/>
      <c r="F4" s="163"/>
    </row>
    <row r="5" spans="1:12" x14ac:dyDescent="0.3">
      <c r="A5" s="164" t="s">
        <v>211</v>
      </c>
      <c r="B5" s="164"/>
      <c r="C5" s="164"/>
      <c r="D5" s="164"/>
      <c r="E5" s="164"/>
      <c r="F5" s="164"/>
      <c r="G5" s="164"/>
      <c r="H5" s="164"/>
      <c r="I5" s="164"/>
      <c r="J5" s="164"/>
      <c r="K5" s="164"/>
      <c r="L5" s="164"/>
    </row>
    <row r="6" spans="1:12" x14ac:dyDescent="0.3">
      <c r="A6" s="164"/>
      <c r="B6" s="164"/>
      <c r="C6" s="164"/>
      <c r="D6" s="164"/>
      <c r="E6" s="164"/>
      <c r="F6" s="164"/>
      <c r="G6" s="164"/>
      <c r="H6" s="164"/>
      <c r="I6" s="164"/>
      <c r="J6" s="164"/>
      <c r="K6" s="164"/>
      <c r="L6" s="164"/>
    </row>
    <row r="7" spans="1:12" ht="42" customHeight="1" x14ac:dyDescent="0.3">
      <c r="A7" s="138" t="s">
        <v>212</v>
      </c>
      <c r="B7" s="138"/>
      <c r="C7" s="138"/>
      <c r="D7" s="138"/>
      <c r="E7" s="138"/>
      <c r="F7" s="138"/>
      <c r="G7" s="138"/>
      <c r="H7" s="138"/>
      <c r="I7" s="138"/>
      <c r="J7" s="138"/>
      <c r="K7" s="138"/>
      <c r="L7" s="138"/>
    </row>
    <row r="8" spans="1:12" ht="15.75" customHeight="1" x14ac:dyDescent="0.3">
      <c r="A8" s="138" t="s">
        <v>27</v>
      </c>
      <c r="B8" s="138"/>
      <c r="C8" s="138"/>
      <c r="D8" s="138"/>
      <c r="E8" s="138"/>
      <c r="F8" s="138"/>
      <c r="G8" s="138"/>
      <c r="H8" s="138"/>
      <c r="I8" s="138"/>
      <c r="J8" s="138"/>
      <c r="K8" s="138"/>
      <c r="L8" s="138"/>
    </row>
    <row r="9" spans="1:12" ht="15" customHeight="1" x14ac:dyDescent="0.3">
      <c r="A9" s="22"/>
      <c r="B9" s="22"/>
      <c r="C9" s="22"/>
      <c r="D9" s="22"/>
      <c r="E9" s="22"/>
      <c r="F9" s="22"/>
      <c r="G9" s="22"/>
      <c r="H9" s="22"/>
      <c r="I9" s="22"/>
      <c r="J9" s="22"/>
      <c r="K9" s="5"/>
      <c r="L9" s="5"/>
    </row>
    <row r="10" spans="1:12" ht="18" customHeight="1" x14ac:dyDescent="0.3">
      <c r="A10" s="138" t="s">
        <v>33</v>
      </c>
      <c r="B10" s="138"/>
      <c r="C10" s="138"/>
      <c r="D10" s="138"/>
      <c r="E10" s="138"/>
      <c r="F10" s="138"/>
      <c r="G10" s="138"/>
      <c r="H10" s="138"/>
      <c r="I10" s="138"/>
      <c r="J10" s="138"/>
      <c r="K10" s="138"/>
      <c r="L10" s="138"/>
    </row>
    <row r="11" spans="1:12" ht="15" customHeight="1" x14ac:dyDescent="0.3">
      <c r="A11" s="1"/>
      <c r="B11" s="2"/>
      <c r="C11" s="2"/>
      <c r="D11" s="2"/>
      <c r="E11" s="6"/>
      <c r="F11" s="7"/>
      <c r="G11" s="7"/>
      <c r="H11" s="7"/>
      <c r="I11" s="7"/>
      <c r="J11" s="7"/>
      <c r="K11" s="7"/>
      <c r="L11" s="32" t="s">
        <v>39</v>
      </c>
    </row>
    <row r="12" spans="1:12" ht="15" customHeight="1" x14ac:dyDescent="0.3">
      <c r="A12" s="28"/>
      <c r="B12" s="29"/>
      <c r="C12" s="29"/>
      <c r="D12" s="30"/>
      <c r="E12" s="31"/>
      <c r="F12" s="3" t="s">
        <v>213</v>
      </c>
      <c r="G12" s="3" t="s">
        <v>214</v>
      </c>
      <c r="H12" s="3" t="s">
        <v>215</v>
      </c>
      <c r="I12" s="3" t="s">
        <v>216</v>
      </c>
      <c r="J12" s="3" t="s">
        <v>217</v>
      </c>
      <c r="K12" s="3" t="s">
        <v>173</v>
      </c>
      <c r="L12" s="3" t="s">
        <v>173</v>
      </c>
    </row>
    <row r="13" spans="1:12" ht="15" customHeight="1" x14ac:dyDescent="0.3">
      <c r="A13" s="135">
        <v>1</v>
      </c>
      <c r="B13" s="136"/>
      <c r="C13" s="136"/>
      <c r="D13" s="136"/>
      <c r="E13" s="137"/>
      <c r="F13" s="3">
        <v>2</v>
      </c>
      <c r="G13" s="3">
        <v>3</v>
      </c>
      <c r="H13" s="3">
        <v>4</v>
      </c>
      <c r="I13" s="3">
        <v>5</v>
      </c>
      <c r="J13" s="3">
        <v>6</v>
      </c>
      <c r="K13" s="3" t="s">
        <v>181</v>
      </c>
      <c r="L13" s="3" t="s">
        <v>182</v>
      </c>
    </row>
    <row r="14" spans="1:12" ht="15" customHeight="1" x14ac:dyDescent="0.3">
      <c r="A14" s="144" t="s">
        <v>0</v>
      </c>
      <c r="B14" s="145"/>
      <c r="C14" s="145"/>
      <c r="D14" s="145"/>
      <c r="E14" s="146"/>
      <c r="F14" s="95">
        <f>F15+F16</f>
        <v>495257.02</v>
      </c>
      <c r="G14" s="95">
        <f>G15+G16</f>
        <v>1000151.3</v>
      </c>
      <c r="H14" s="95">
        <f>H15+H16</f>
        <v>1046971.85</v>
      </c>
      <c r="I14" s="95">
        <v>0</v>
      </c>
      <c r="J14" s="95">
        <f>J15+J16</f>
        <v>568869.48</v>
      </c>
      <c r="K14" s="95">
        <f>(J14/F14)*100</f>
        <v>114.8634864378096</v>
      </c>
      <c r="L14" s="95" t="e">
        <f>(J14/I14)*100</f>
        <v>#DIV/0!</v>
      </c>
    </row>
    <row r="15" spans="1:12" ht="15" customHeight="1" x14ac:dyDescent="0.3">
      <c r="A15" s="153" t="s">
        <v>110</v>
      </c>
      <c r="B15" s="154"/>
      <c r="C15" s="154"/>
      <c r="D15" s="154"/>
      <c r="E15" s="155"/>
      <c r="F15" s="96">
        <v>495257.02</v>
      </c>
      <c r="G15" s="96">
        <v>1000151.3</v>
      </c>
      <c r="H15" s="96">
        <v>1046971.85</v>
      </c>
      <c r="I15" s="96">
        <v>0</v>
      </c>
      <c r="J15" s="96">
        <v>568869.48</v>
      </c>
      <c r="K15" s="114">
        <f t="shared" ref="K15:K20" si="0">(J15/F15)*100</f>
        <v>114.8634864378096</v>
      </c>
      <c r="L15" s="114" t="e">
        <f t="shared" ref="L15:L20" si="1">(J15/I15)*100</f>
        <v>#DIV/0!</v>
      </c>
    </row>
    <row r="16" spans="1:12" ht="15" customHeight="1" x14ac:dyDescent="0.3">
      <c r="A16" s="156" t="s">
        <v>111</v>
      </c>
      <c r="B16" s="157"/>
      <c r="C16" s="157"/>
      <c r="D16" s="157"/>
      <c r="E16" s="158"/>
      <c r="F16" s="96">
        <v>0</v>
      </c>
      <c r="G16" s="96">
        <v>0</v>
      </c>
      <c r="H16" s="96">
        <v>0</v>
      </c>
      <c r="I16" s="96">
        <v>0</v>
      </c>
      <c r="J16" s="96">
        <v>0</v>
      </c>
      <c r="K16" s="114">
        <v>0</v>
      </c>
      <c r="L16" s="114">
        <v>0</v>
      </c>
    </row>
    <row r="17" spans="1:12" x14ac:dyDescent="0.3">
      <c r="A17" s="33" t="s">
        <v>2</v>
      </c>
      <c r="B17" s="37"/>
      <c r="C17" s="37"/>
      <c r="D17" s="37"/>
      <c r="E17" s="37"/>
      <c r="F17" s="95">
        <f>F18+F19</f>
        <v>488814.3</v>
      </c>
      <c r="G17" s="95">
        <f t="shared" ref="G17:J17" si="2">G18+G19</f>
        <v>1118184.2</v>
      </c>
      <c r="H17" s="95">
        <f t="shared" si="2"/>
        <v>1180907.8700000001</v>
      </c>
      <c r="I17" s="95">
        <f t="shared" si="2"/>
        <v>0</v>
      </c>
      <c r="J17" s="95">
        <f t="shared" si="2"/>
        <v>612901.20000000007</v>
      </c>
      <c r="K17" s="95">
        <f t="shared" si="0"/>
        <v>125.38528435031463</v>
      </c>
      <c r="L17" s="95" t="e">
        <f t="shared" si="1"/>
        <v>#DIV/0!</v>
      </c>
    </row>
    <row r="18" spans="1:12" x14ac:dyDescent="0.3">
      <c r="A18" s="151" t="s">
        <v>112</v>
      </c>
      <c r="B18" s="152"/>
      <c r="C18" s="152"/>
      <c r="D18" s="152"/>
      <c r="E18" s="152"/>
      <c r="F18" s="96">
        <v>487938.04</v>
      </c>
      <c r="G18" s="96">
        <v>1114237.3999999999</v>
      </c>
      <c r="H18" s="96">
        <v>1169961.07</v>
      </c>
      <c r="I18" s="96">
        <v>0</v>
      </c>
      <c r="J18" s="96">
        <v>610837.64</v>
      </c>
      <c r="K18" s="114">
        <f t="shared" si="0"/>
        <v>125.18754225434034</v>
      </c>
      <c r="L18" s="114" t="e">
        <f t="shared" si="1"/>
        <v>#DIV/0!</v>
      </c>
    </row>
    <row r="19" spans="1:12" x14ac:dyDescent="0.3">
      <c r="A19" s="140" t="s">
        <v>113</v>
      </c>
      <c r="B19" s="141"/>
      <c r="C19" s="141"/>
      <c r="D19" s="141"/>
      <c r="E19" s="141"/>
      <c r="F19" s="98">
        <v>876.26</v>
      </c>
      <c r="G19" s="98">
        <v>3946.8</v>
      </c>
      <c r="H19" s="98">
        <v>10946.8</v>
      </c>
      <c r="I19" s="98">
        <v>0</v>
      </c>
      <c r="J19" s="98">
        <v>2063.56</v>
      </c>
      <c r="K19" s="114">
        <f t="shared" si="0"/>
        <v>235.4963138794422</v>
      </c>
      <c r="L19" s="114" t="e">
        <f t="shared" si="1"/>
        <v>#DIV/0!</v>
      </c>
    </row>
    <row r="20" spans="1:12" x14ac:dyDescent="0.3">
      <c r="A20" s="142" t="s">
        <v>3</v>
      </c>
      <c r="B20" s="143"/>
      <c r="C20" s="143"/>
      <c r="D20" s="143"/>
      <c r="E20" s="143"/>
      <c r="F20" s="95">
        <f>F14-F17</f>
        <v>6442.7200000000303</v>
      </c>
      <c r="G20" s="95">
        <f t="shared" ref="G20:I20" si="3">G14-G17</f>
        <v>-118032.89999999991</v>
      </c>
      <c r="H20" s="95">
        <f t="shared" si="3"/>
        <v>-133936.02000000014</v>
      </c>
      <c r="I20" s="95">
        <f t="shared" si="3"/>
        <v>0</v>
      </c>
      <c r="J20" s="95">
        <f>J14-J17</f>
        <v>-44031.720000000088</v>
      </c>
      <c r="K20" s="95">
        <f t="shared" si="0"/>
        <v>-683.43370501899642</v>
      </c>
      <c r="L20" s="95" t="e">
        <f t="shared" si="1"/>
        <v>#DIV/0!</v>
      </c>
    </row>
    <row r="21" spans="1:12" ht="17.399999999999999" x14ac:dyDescent="0.3">
      <c r="A21" s="22"/>
      <c r="B21" s="20"/>
      <c r="C21" s="20"/>
      <c r="D21" s="20"/>
      <c r="E21" s="20"/>
      <c r="F21" s="20"/>
      <c r="G21" s="20"/>
      <c r="H21" s="20"/>
      <c r="I21" s="21"/>
      <c r="J21" s="21"/>
      <c r="K21" s="21"/>
      <c r="L21" s="21"/>
    </row>
    <row r="22" spans="1:12" ht="18" customHeight="1" x14ac:dyDescent="0.3">
      <c r="A22" s="138" t="s">
        <v>34</v>
      </c>
      <c r="B22" s="139"/>
      <c r="C22" s="139"/>
      <c r="D22" s="139"/>
      <c r="E22" s="139"/>
      <c r="F22" s="139"/>
      <c r="G22" s="139"/>
      <c r="H22" s="139"/>
      <c r="I22" s="139"/>
      <c r="J22" s="139"/>
      <c r="K22" s="139"/>
      <c r="L22" s="139"/>
    </row>
    <row r="23" spans="1:12" ht="17.399999999999999" x14ac:dyDescent="0.3">
      <c r="A23" s="22"/>
      <c r="B23" s="20"/>
      <c r="C23" s="20"/>
      <c r="D23" s="20"/>
      <c r="E23" s="20"/>
      <c r="F23" s="20"/>
      <c r="G23" s="20"/>
      <c r="H23" s="20"/>
      <c r="I23" s="21"/>
      <c r="J23" s="21"/>
      <c r="K23" s="21"/>
      <c r="L23" s="21"/>
    </row>
    <row r="24" spans="1:12" x14ac:dyDescent="0.3">
      <c r="A24" s="28"/>
      <c r="B24" s="29"/>
      <c r="C24" s="29"/>
      <c r="D24" s="30"/>
      <c r="E24" s="31"/>
      <c r="F24" s="3" t="s">
        <v>218</v>
      </c>
      <c r="G24" s="3" t="s">
        <v>214</v>
      </c>
      <c r="H24" s="3" t="s">
        <v>215</v>
      </c>
      <c r="I24" s="3" t="s">
        <v>216</v>
      </c>
      <c r="J24" s="3" t="s">
        <v>219</v>
      </c>
      <c r="K24" s="3" t="s">
        <v>173</v>
      </c>
      <c r="L24" s="3" t="s">
        <v>173</v>
      </c>
    </row>
    <row r="25" spans="1:12" x14ac:dyDescent="0.3">
      <c r="A25" s="135">
        <v>1</v>
      </c>
      <c r="B25" s="136"/>
      <c r="C25" s="136"/>
      <c r="D25" s="136"/>
      <c r="E25" s="137"/>
      <c r="F25" s="3">
        <v>2</v>
      </c>
      <c r="G25" s="3">
        <v>3</v>
      </c>
      <c r="H25" s="3">
        <v>4</v>
      </c>
      <c r="I25" s="3">
        <v>5</v>
      </c>
      <c r="J25" s="3">
        <v>6</v>
      </c>
      <c r="K25" s="3" t="s">
        <v>181</v>
      </c>
      <c r="L25" s="3" t="s">
        <v>182</v>
      </c>
    </row>
    <row r="26" spans="1:12" ht="15.75" customHeight="1" x14ac:dyDescent="0.3">
      <c r="A26" s="140" t="s">
        <v>114</v>
      </c>
      <c r="B26" s="141"/>
      <c r="C26" s="141"/>
      <c r="D26" s="141"/>
      <c r="E26" s="141"/>
      <c r="F26" s="98">
        <v>0</v>
      </c>
      <c r="G26" s="98">
        <v>0</v>
      </c>
      <c r="H26" s="98">
        <v>0</v>
      </c>
      <c r="I26" s="98">
        <v>0</v>
      </c>
      <c r="J26" s="98">
        <v>0</v>
      </c>
      <c r="K26" s="98">
        <v>0</v>
      </c>
      <c r="L26" s="97">
        <v>0</v>
      </c>
    </row>
    <row r="27" spans="1:12" x14ac:dyDescent="0.3">
      <c r="A27" s="140" t="s">
        <v>115</v>
      </c>
      <c r="B27" s="141"/>
      <c r="C27" s="141"/>
      <c r="D27" s="141"/>
      <c r="E27" s="141"/>
      <c r="F27" s="98">
        <v>0</v>
      </c>
      <c r="G27" s="98">
        <v>0</v>
      </c>
      <c r="H27" s="98">
        <v>0</v>
      </c>
      <c r="I27" s="98">
        <v>0</v>
      </c>
      <c r="J27" s="98">
        <v>0</v>
      </c>
      <c r="K27" s="98">
        <v>0</v>
      </c>
      <c r="L27" s="97">
        <v>0</v>
      </c>
    </row>
    <row r="28" spans="1:12" x14ac:dyDescent="0.3">
      <c r="A28" s="142" t="s">
        <v>5</v>
      </c>
      <c r="B28" s="143"/>
      <c r="C28" s="143"/>
      <c r="D28" s="143"/>
      <c r="E28" s="143"/>
      <c r="F28" s="95">
        <f>F26-F27</f>
        <v>0</v>
      </c>
      <c r="G28" s="95">
        <f t="shared" ref="G28:I28" si="4">G26-G27</f>
        <v>0</v>
      </c>
      <c r="H28" s="95">
        <f t="shared" ref="H28" si="5">H26-H27</f>
        <v>0</v>
      </c>
      <c r="I28" s="95">
        <f t="shared" si="4"/>
        <v>0</v>
      </c>
      <c r="J28" s="95">
        <v>0</v>
      </c>
      <c r="K28" s="95">
        <v>0</v>
      </c>
      <c r="L28" s="95">
        <v>0</v>
      </c>
    </row>
    <row r="29" spans="1:12" x14ac:dyDescent="0.3">
      <c r="A29" s="142" t="s">
        <v>6</v>
      </c>
      <c r="B29" s="143"/>
      <c r="C29" s="143"/>
      <c r="D29" s="143"/>
      <c r="E29" s="143"/>
      <c r="F29" s="95">
        <v>0</v>
      </c>
      <c r="G29" s="95">
        <f t="shared" ref="G29:I29" si="6">G20+G28</f>
        <v>-118032.89999999991</v>
      </c>
      <c r="H29" s="95">
        <f t="shared" ref="H29" si="7">H20+H28</f>
        <v>-133936.02000000014</v>
      </c>
      <c r="I29" s="95">
        <f t="shared" si="6"/>
        <v>0</v>
      </c>
      <c r="J29" s="95">
        <v>4052.19</v>
      </c>
      <c r="K29" s="95">
        <v>0</v>
      </c>
      <c r="L29" s="95">
        <v>0</v>
      </c>
    </row>
    <row r="30" spans="1:12" ht="17.399999999999999" x14ac:dyDescent="0.3">
      <c r="A30" s="19"/>
      <c r="B30" s="20"/>
      <c r="C30" s="20"/>
      <c r="D30" s="20"/>
      <c r="E30" s="20"/>
      <c r="F30" s="20"/>
      <c r="G30" s="20"/>
      <c r="H30" s="20"/>
      <c r="I30" s="21"/>
      <c r="J30" s="21"/>
      <c r="K30" s="21"/>
      <c r="L30" s="21"/>
    </row>
    <row r="31" spans="1:12" ht="15.6" x14ac:dyDescent="0.3">
      <c r="A31" s="138" t="s">
        <v>116</v>
      </c>
      <c r="B31" s="139"/>
      <c r="C31" s="139"/>
      <c r="D31" s="139"/>
      <c r="E31" s="139"/>
      <c r="F31" s="139"/>
      <c r="G31" s="139"/>
      <c r="H31" s="139"/>
      <c r="I31" s="139"/>
      <c r="J31" s="139"/>
      <c r="K31" s="139"/>
      <c r="L31" s="139"/>
    </row>
    <row r="32" spans="1:12" ht="15.6" x14ac:dyDescent="0.3">
      <c r="A32" s="35"/>
      <c r="B32" s="36"/>
      <c r="C32" s="36"/>
      <c r="D32" s="36"/>
      <c r="E32" s="36"/>
      <c r="F32" s="36"/>
      <c r="G32" s="36"/>
      <c r="H32" s="36"/>
      <c r="I32" s="36"/>
      <c r="J32" s="105"/>
      <c r="K32" s="36"/>
      <c r="L32" s="36"/>
    </row>
    <row r="33" spans="1:12" ht="20.25" customHeight="1" x14ac:dyDescent="0.3">
      <c r="A33" s="28"/>
      <c r="B33" s="29"/>
      <c r="C33" s="29"/>
      <c r="D33" s="30"/>
      <c r="E33" s="31"/>
      <c r="F33" s="3" t="s">
        <v>218</v>
      </c>
      <c r="G33" s="3" t="s">
        <v>214</v>
      </c>
      <c r="H33" s="3" t="s">
        <v>215</v>
      </c>
      <c r="I33" s="3" t="s">
        <v>216</v>
      </c>
      <c r="J33" s="3" t="s">
        <v>217</v>
      </c>
      <c r="K33" s="3" t="s">
        <v>173</v>
      </c>
      <c r="L33" s="3" t="s">
        <v>173</v>
      </c>
    </row>
    <row r="34" spans="1:12" ht="16.5" customHeight="1" x14ac:dyDescent="0.3">
      <c r="A34" s="135">
        <v>1</v>
      </c>
      <c r="B34" s="136"/>
      <c r="C34" s="136"/>
      <c r="D34" s="136"/>
      <c r="E34" s="137"/>
      <c r="F34" s="3">
        <v>2</v>
      </c>
      <c r="G34" s="3">
        <v>3</v>
      </c>
      <c r="H34" s="3">
        <v>4</v>
      </c>
      <c r="I34" s="3">
        <v>5</v>
      </c>
      <c r="J34" s="3">
        <v>6</v>
      </c>
      <c r="K34" s="3" t="s">
        <v>181</v>
      </c>
      <c r="L34" s="3" t="s">
        <v>182</v>
      </c>
    </row>
    <row r="35" spans="1:12" ht="30" customHeight="1" x14ac:dyDescent="0.3">
      <c r="A35" s="148" t="s">
        <v>117</v>
      </c>
      <c r="B35" s="149"/>
      <c r="C35" s="149"/>
      <c r="D35" s="149"/>
      <c r="E35" s="150"/>
      <c r="F35" s="101">
        <f>F36+F37</f>
        <v>24347.360000000001</v>
      </c>
      <c r="G35" s="101">
        <v>0</v>
      </c>
      <c r="H35" s="101">
        <v>0</v>
      </c>
      <c r="I35" s="101">
        <v>0</v>
      </c>
      <c r="J35" s="101">
        <f>J36+J37</f>
        <v>16138.7</v>
      </c>
      <c r="K35" s="48"/>
      <c r="L35" s="49"/>
    </row>
    <row r="36" spans="1:12" ht="15" customHeight="1" x14ac:dyDescent="0.3">
      <c r="A36" s="142" t="s">
        <v>118</v>
      </c>
      <c r="B36" s="143"/>
      <c r="C36" s="143"/>
      <c r="D36" s="143"/>
      <c r="E36" s="143"/>
      <c r="F36" s="99">
        <v>24347.360000000001</v>
      </c>
      <c r="G36" s="99">
        <f t="shared" ref="G36:I36" si="8">G29+G35</f>
        <v>-118032.89999999991</v>
      </c>
      <c r="H36" s="99">
        <f t="shared" ref="H36" si="9">H29+H35</f>
        <v>-133936.02000000014</v>
      </c>
      <c r="I36" s="99">
        <f t="shared" si="8"/>
        <v>0</v>
      </c>
      <c r="J36" s="99">
        <v>16138.7</v>
      </c>
      <c r="K36" s="99"/>
      <c r="L36" s="100"/>
    </row>
    <row r="37" spans="1:12" ht="25.5" customHeight="1" x14ac:dyDescent="0.3">
      <c r="A37" s="144" t="s">
        <v>119</v>
      </c>
      <c r="B37" s="145"/>
      <c r="C37" s="145"/>
      <c r="D37" s="145"/>
      <c r="E37" s="146"/>
      <c r="F37" s="99">
        <v>0</v>
      </c>
      <c r="G37" s="99">
        <f t="shared" ref="G37:I37" si="10">G20+G28+G35-G36</f>
        <v>0</v>
      </c>
      <c r="H37" s="99">
        <f t="shared" ref="H37" si="11">H20+H28+H35-H36</f>
        <v>0</v>
      </c>
      <c r="I37" s="99">
        <f t="shared" si="10"/>
        <v>0</v>
      </c>
      <c r="J37" s="99">
        <v>0</v>
      </c>
      <c r="K37" s="99"/>
      <c r="L37" s="100"/>
    </row>
    <row r="38" spans="1:12" ht="15" customHeight="1" x14ac:dyDescent="0.3">
      <c r="A38" s="50"/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51"/>
    </row>
    <row r="39" spans="1:12" ht="11.25" customHeight="1" x14ac:dyDescent="0.3">
      <c r="A39" s="147" t="s">
        <v>120</v>
      </c>
      <c r="B39" s="147"/>
      <c r="C39" s="147"/>
      <c r="D39" s="147"/>
      <c r="E39" s="147"/>
      <c r="F39" s="147"/>
      <c r="G39" s="147"/>
      <c r="H39" s="147"/>
      <c r="I39" s="147"/>
      <c r="J39" s="147"/>
      <c r="K39" s="147"/>
      <c r="L39" s="147"/>
    </row>
    <row r="40" spans="1:12" ht="29.25" customHeight="1" x14ac:dyDescent="0.3">
      <c r="A40" s="52"/>
      <c r="B40" s="53"/>
      <c r="C40" s="53"/>
      <c r="D40" s="53"/>
      <c r="E40" s="53"/>
      <c r="F40" s="53"/>
      <c r="G40" s="53"/>
      <c r="H40" s="53"/>
      <c r="I40" s="54"/>
      <c r="J40" s="54"/>
      <c r="K40" s="54"/>
      <c r="L40" s="54"/>
    </row>
    <row r="41" spans="1:12" x14ac:dyDescent="0.3">
      <c r="A41" s="55"/>
      <c r="B41" s="56"/>
      <c r="C41" s="56"/>
      <c r="D41" s="57"/>
      <c r="E41" s="58"/>
      <c r="F41" s="59" t="s">
        <v>213</v>
      </c>
      <c r="G41" s="59" t="s">
        <v>214</v>
      </c>
      <c r="H41" s="3" t="s">
        <v>215</v>
      </c>
      <c r="I41" s="59" t="s">
        <v>216</v>
      </c>
      <c r="J41" s="3" t="s">
        <v>217</v>
      </c>
      <c r="K41" s="3" t="s">
        <v>173</v>
      </c>
      <c r="L41" s="3" t="s">
        <v>173</v>
      </c>
    </row>
    <row r="42" spans="1:12" x14ac:dyDescent="0.3">
      <c r="A42" s="135">
        <v>1</v>
      </c>
      <c r="B42" s="136"/>
      <c r="C42" s="136"/>
      <c r="D42" s="136"/>
      <c r="E42" s="137"/>
      <c r="F42" s="3">
        <v>2</v>
      </c>
      <c r="G42" s="3">
        <v>3</v>
      </c>
      <c r="H42" s="3">
        <v>4</v>
      </c>
      <c r="I42" s="3">
        <v>5</v>
      </c>
      <c r="J42" s="3">
        <v>6</v>
      </c>
      <c r="K42" s="3" t="s">
        <v>181</v>
      </c>
      <c r="L42" s="3" t="s">
        <v>182</v>
      </c>
    </row>
    <row r="43" spans="1:12" x14ac:dyDescent="0.3">
      <c r="A43" s="148" t="s">
        <v>117</v>
      </c>
      <c r="B43" s="149"/>
      <c r="C43" s="149"/>
      <c r="D43" s="149"/>
      <c r="E43" s="150"/>
      <c r="F43" s="101">
        <v>0</v>
      </c>
      <c r="G43" s="101">
        <f>F46</f>
        <v>0</v>
      </c>
      <c r="H43" s="101">
        <f>G46</f>
        <v>0</v>
      </c>
      <c r="I43" s="101">
        <f>G46</f>
        <v>0</v>
      </c>
      <c r="J43" s="101">
        <v>0</v>
      </c>
      <c r="K43" s="101"/>
      <c r="L43" s="102"/>
    </row>
    <row r="44" spans="1:12" ht="27" customHeight="1" x14ac:dyDescent="0.3">
      <c r="A44" s="148" t="s">
        <v>4</v>
      </c>
      <c r="B44" s="149"/>
      <c r="C44" s="149"/>
      <c r="D44" s="149"/>
      <c r="E44" s="150"/>
      <c r="F44" s="101">
        <v>0</v>
      </c>
      <c r="G44" s="101">
        <v>0</v>
      </c>
      <c r="H44" s="101">
        <v>0</v>
      </c>
      <c r="I44" s="101">
        <v>0</v>
      </c>
      <c r="J44" s="101">
        <v>0</v>
      </c>
      <c r="K44" s="101"/>
      <c r="L44" s="102"/>
    </row>
    <row r="45" spans="1:12" x14ac:dyDescent="0.3">
      <c r="A45" s="148" t="s">
        <v>121</v>
      </c>
      <c r="B45" s="159"/>
      <c r="C45" s="159"/>
      <c r="D45" s="159"/>
      <c r="E45" s="160"/>
      <c r="F45" s="101">
        <v>0</v>
      </c>
      <c r="G45" s="101">
        <v>0</v>
      </c>
      <c r="H45" s="101">
        <v>0</v>
      </c>
      <c r="I45" s="101">
        <v>0</v>
      </c>
      <c r="J45" s="101">
        <v>0</v>
      </c>
      <c r="K45" s="101"/>
      <c r="L45" s="102"/>
    </row>
    <row r="46" spans="1:12" ht="15" customHeight="1" x14ac:dyDescent="0.3">
      <c r="A46" s="142" t="s">
        <v>118</v>
      </c>
      <c r="B46" s="143"/>
      <c r="C46" s="143"/>
      <c r="D46" s="143"/>
      <c r="E46" s="143"/>
      <c r="F46" s="103">
        <f>F43-F44+F45</f>
        <v>0</v>
      </c>
      <c r="G46" s="103">
        <f t="shared" ref="G46:I46" si="12">G43-G44+G45</f>
        <v>0</v>
      </c>
      <c r="H46" s="103">
        <f t="shared" ref="H46" si="13">H43-H44+H45</f>
        <v>0</v>
      </c>
      <c r="I46" s="103">
        <f t="shared" si="12"/>
        <v>0</v>
      </c>
      <c r="J46" s="103">
        <v>0</v>
      </c>
      <c r="K46" s="103"/>
      <c r="L46" s="104"/>
    </row>
    <row r="48" spans="1:12" x14ac:dyDescent="0.3">
      <c r="A48" s="161"/>
      <c r="B48" s="162"/>
      <c r="C48" s="162"/>
      <c r="D48" s="162"/>
      <c r="E48" s="162"/>
      <c r="F48" s="162"/>
      <c r="G48" s="162"/>
      <c r="H48" s="162"/>
      <c r="I48" s="162"/>
      <c r="J48" s="162"/>
      <c r="K48" s="162"/>
      <c r="L48" s="162"/>
    </row>
  </sheetData>
  <mergeCells count="33">
    <mergeCell ref="A1:F1"/>
    <mergeCell ref="A2:F2"/>
    <mergeCell ref="A3:F3"/>
    <mergeCell ref="A4:F4"/>
    <mergeCell ref="A5:L6"/>
    <mergeCell ref="A43:E43"/>
    <mergeCell ref="A44:E44"/>
    <mergeCell ref="A45:E45"/>
    <mergeCell ref="A46:E46"/>
    <mergeCell ref="A48:L48"/>
    <mergeCell ref="A7:L7"/>
    <mergeCell ref="A8:L8"/>
    <mergeCell ref="A10:L10"/>
    <mergeCell ref="A13:E13"/>
    <mergeCell ref="A29:E29"/>
    <mergeCell ref="A19:E19"/>
    <mergeCell ref="A20:E20"/>
    <mergeCell ref="A25:E25"/>
    <mergeCell ref="A18:E18"/>
    <mergeCell ref="A14:E14"/>
    <mergeCell ref="A15:E15"/>
    <mergeCell ref="A16:E16"/>
    <mergeCell ref="A42:E42"/>
    <mergeCell ref="A22:L22"/>
    <mergeCell ref="A26:E26"/>
    <mergeCell ref="A27:E27"/>
    <mergeCell ref="A28:E28"/>
    <mergeCell ref="A31:L31"/>
    <mergeCell ref="A36:E36"/>
    <mergeCell ref="A37:E37"/>
    <mergeCell ref="A39:L39"/>
    <mergeCell ref="A35:E35"/>
    <mergeCell ref="A34:E34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04"/>
  <sheetViews>
    <sheetView zoomScaleNormal="100" workbookViewId="0">
      <selection activeCell="I49" sqref="I49"/>
    </sheetView>
  </sheetViews>
  <sheetFormatPr defaultRowHeight="14.4" x14ac:dyDescent="0.3"/>
  <cols>
    <col min="1" max="1" width="7.44140625" bestFit="1" customWidth="1"/>
    <col min="2" max="2" width="7.44140625" customWidth="1"/>
    <col min="3" max="3" width="6" customWidth="1"/>
    <col min="4" max="4" width="45.44140625" bestFit="1" customWidth="1"/>
    <col min="5" max="5" width="24.6640625" customWidth="1"/>
    <col min="6" max="6" width="25.33203125" customWidth="1"/>
    <col min="7" max="7" width="22.88671875" customWidth="1"/>
    <col min="8" max="8" width="22.44140625" customWidth="1"/>
    <col min="9" max="9" width="20.88671875" customWidth="1"/>
    <col min="10" max="10" width="9.109375" customWidth="1"/>
    <col min="11" max="11" width="7.88671875" customWidth="1"/>
  </cols>
  <sheetData>
    <row r="1" spans="1:11" ht="42" customHeight="1" x14ac:dyDescent="0.3">
      <c r="A1" s="138" t="s">
        <v>220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</row>
    <row r="2" spans="1:11" ht="15.75" customHeight="1" x14ac:dyDescent="0.3">
      <c r="A2" s="138" t="s">
        <v>27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</row>
    <row r="3" spans="1:11" ht="17.399999999999999" x14ac:dyDescent="0.3">
      <c r="A3" s="4"/>
      <c r="B3" s="4"/>
      <c r="C3" s="4"/>
      <c r="D3" s="4"/>
      <c r="E3" s="22"/>
      <c r="F3" s="4"/>
      <c r="G3" s="4"/>
      <c r="H3" s="5"/>
      <c r="I3" s="5"/>
      <c r="J3" s="5"/>
    </row>
    <row r="4" spans="1:11" ht="18" customHeight="1" x14ac:dyDescent="0.3">
      <c r="A4" s="138" t="s">
        <v>8</v>
      </c>
      <c r="B4" s="138"/>
      <c r="C4" s="138"/>
      <c r="D4" s="138"/>
      <c r="E4" s="138"/>
      <c r="F4" s="138"/>
      <c r="G4" s="138"/>
      <c r="H4" s="138"/>
      <c r="I4" s="138"/>
      <c r="J4" s="138"/>
      <c r="K4" s="138"/>
    </row>
    <row r="5" spans="1:11" ht="17.399999999999999" x14ac:dyDescent="0.3">
      <c r="A5" s="4"/>
      <c r="B5" s="4"/>
      <c r="C5" s="4"/>
      <c r="D5" s="4"/>
      <c r="E5" s="22"/>
      <c r="F5" s="4"/>
      <c r="G5" s="4"/>
      <c r="H5" s="5"/>
      <c r="I5" s="5"/>
      <c r="J5" s="5"/>
    </row>
    <row r="6" spans="1:11" ht="15.75" customHeight="1" x14ac:dyDescent="0.3">
      <c r="A6" s="138" t="s">
        <v>1</v>
      </c>
      <c r="B6" s="138"/>
      <c r="C6" s="138"/>
      <c r="D6" s="138"/>
      <c r="E6" s="138"/>
      <c r="F6" s="138"/>
      <c r="G6" s="138"/>
      <c r="H6" s="138"/>
      <c r="I6" s="138"/>
      <c r="J6" s="138"/>
      <c r="K6" s="138"/>
    </row>
    <row r="7" spans="1:11" ht="17.399999999999999" x14ac:dyDescent="0.3">
      <c r="A7" s="4"/>
      <c r="B7" s="4"/>
      <c r="C7" s="4"/>
      <c r="D7" s="4"/>
      <c r="E7" s="22"/>
      <c r="F7" s="4"/>
      <c r="G7" s="4"/>
      <c r="H7" s="5"/>
      <c r="I7" s="5"/>
      <c r="J7" s="5"/>
    </row>
    <row r="8" spans="1:11" ht="26.4" x14ac:dyDescent="0.3">
      <c r="A8" s="18" t="s">
        <v>9</v>
      </c>
      <c r="B8" s="17" t="s">
        <v>10</v>
      </c>
      <c r="C8" s="17" t="s">
        <v>11</v>
      </c>
      <c r="D8" s="17" t="s">
        <v>7</v>
      </c>
      <c r="E8" s="17" t="s">
        <v>222</v>
      </c>
      <c r="F8" s="18" t="s">
        <v>223</v>
      </c>
      <c r="G8" s="18" t="s">
        <v>215</v>
      </c>
      <c r="H8" s="18" t="s">
        <v>216</v>
      </c>
      <c r="I8" s="18" t="s">
        <v>217</v>
      </c>
      <c r="J8" s="18" t="s">
        <v>173</v>
      </c>
      <c r="K8" s="18" t="s">
        <v>173</v>
      </c>
    </row>
    <row r="9" spans="1:11" x14ac:dyDescent="0.3">
      <c r="A9" s="165">
        <v>1</v>
      </c>
      <c r="B9" s="166"/>
      <c r="C9" s="167"/>
      <c r="D9" s="17">
        <v>2</v>
      </c>
      <c r="E9" s="17">
        <v>3</v>
      </c>
      <c r="F9" s="18">
        <v>4</v>
      </c>
      <c r="G9" s="18">
        <v>5</v>
      </c>
      <c r="H9" s="18">
        <v>6</v>
      </c>
      <c r="I9" s="18">
        <v>7</v>
      </c>
      <c r="J9" s="18" t="s">
        <v>174</v>
      </c>
      <c r="K9" s="18" t="s">
        <v>177</v>
      </c>
    </row>
    <row r="10" spans="1:11" ht="15.75" customHeight="1" x14ac:dyDescent="0.3">
      <c r="A10" s="9">
        <v>6</v>
      </c>
      <c r="B10" s="9"/>
      <c r="C10" s="9">
        <v>6</v>
      </c>
      <c r="D10" s="9" t="s">
        <v>12</v>
      </c>
      <c r="E10" s="74">
        <f>E11+E14+E16+E19+E23+E28</f>
        <v>495257.02</v>
      </c>
      <c r="F10" s="74">
        <f>F11+F14+F16+F19+F23+F28+F30</f>
        <v>1000151.3</v>
      </c>
      <c r="G10" s="74">
        <f>G11+G14+G16+G19+G23+G28+G30</f>
        <v>1046971.85</v>
      </c>
      <c r="H10" s="74">
        <v>0</v>
      </c>
      <c r="I10" s="74">
        <f>I11+I14+I16+I19+I23+I28</f>
        <v>568869.48</v>
      </c>
      <c r="J10" s="74">
        <f>(I10/E10)*100</f>
        <v>114.8634864378096</v>
      </c>
      <c r="K10" s="74" t="e">
        <f>(I10/H10)*100</f>
        <v>#DIV/0!</v>
      </c>
    </row>
    <row r="11" spans="1:11" ht="15" customHeight="1" x14ac:dyDescent="0.3">
      <c r="A11" s="9"/>
      <c r="B11" s="14">
        <v>63</v>
      </c>
      <c r="C11" s="169" t="s">
        <v>168</v>
      </c>
      <c r="D11" s="170"/>
      <c r="E11" s="74">
        <f>E12+E13</f>
        <v>409895.2</v>
      </c>
      <c r="F11" s="74">
        <f>F12+F13</f>
        <v>987204.5</v>
      </c>
      <c r="G11" s="74">
        <f t="shared" ref="G11:H11" si="0">G12+G13</f>
        <v>1033539.82</v>
      </c>
      <c r="H11" s="74">
        <f t="shared" si="0"/>
        <v>0</v>
      </c>
      <c r="I11" s="74">
        <f t="shared" ref="I11" si="1">I12+I13</f>
        <v>488525.86</v>
      </c>
      <c r="J11" s="74">
        <f t="shared" ref="J11:J28" si="2">(I11/E11)*100</f>
        <v>119.18311314697023</v>
      </c>
      <c r="K11" s="74" t="e">
        <f t="shared" ref="K11:K28" si="3">(I11/H11)*100</f>
        <v>#DIV/0!</v>
      </c>
    </row>
    <row r="12" spans="1:11" x14ac:dyDescent="0.3">
      <c r="A12" s="10"/>
      <c r="B12" s="10"/>
      <c r="C12" s="11" t="s">
        <v>40</v>
      </c>
      <c r="D12" s="11" t="s">
        <v>41</v>
      </c>
      <c r="E12" s="84">
        <v>409895.2</v>
      </c>
      <c r="F12" s="66">
        <v>966204.5</v>
      </c>
      <c r="G12" s="66">
        <v>1012539.82</v>
      </c>
      <c r="H12" s="66">
        <v>0</v>
      </c>
      <c r="I12" s="66">
        <v>488525.86</v>
      </c>
      <c r="J12" s="74">
        <f t="shared" si="2"/>
        <v>119.18311314697023</v>
      </c>
      <c r="K12" s="74" t="e">
        <f t="shared" si="3"/>
        <v>#DIV/0!</v>
      </c>
    </row>
    <row r="13" spans="1:11" x14ac:dyDescent="0.3">
      <c r="A13" s="10"/>
      <c r="B13" s="25"/>
      <c r="C13" s="11" t="s">
        <v>42</v>
      </c>
      <c r="D13" s="11" t="s">
        <v>43</v>
      </c>
      <c r="E13" s="84">
        <v>0</v>
      </c>
      <c r="F13" s="66">
        <v>21000</v>
      </c>
      <c r="G13" s="66">
        <v>21000</v>
      </c>
      <c r="H13" s="66">
        <v>0</v>
      </c>
      <c r="I13" s="66">
        <v>0</v>
      </c>
      <c r="J13" s="74">
        <v>0</v>
      </c>
      <c r="K13" s="74" t="e">
        <f t="shared" si="3"/>
        <v>#DIV/0!</v>
      </c>
    </row>
    <row r="14" spans="1:11" x14ac:dyDescent="0.3">
      <c r="A14" s="10"/>
      <c r="B14" s="14">
        <v>64</v>
      </c>
      <c r="C14" s="14"/>
      <c r="D14" s="14" t="s">
        <v>46</v>
      </c>
      <c r="E14" s="74">
        <f>E15</f>
        <v>0.04</v>
      </c>
      <c r="F14" s="74">
        <v>0</v>
      </c>
      <c r="G14" s="74">
        <f t="shared" ref="G14:H14" si="4">G15</f>
        <v>0</v>
      </c>
      <c r="H14" s="74">
        <f t="shared" si="4"/>
        <v>0</v>
      </c>
      <c r="I14" s="74">
        <f>I15</f>
        <v>0.15</v>
      </c>
      <c r="J14" s="74">
        <f t="shared" si="2"/>
        <v>375</v>
      </c>
      <c r="K14" s="74">
        <v>0</v>
      </c>
    </row>
    <row r="15" spans="1:11" s="39" customFormat="1" x14ac:dyDescent="0.3">
      <c r="A15" s="11"/>
      <c r="B15" s="16"/>
      <c r="C15" s="16" t="s">
        <v>47</v>
      </c>
      <c r="D15" s="16" t="s">
        <v>48</v>
      </c>
      <c r="E15" s="75">
        <v>0.04</v>
      </c>
      <c r="F15" s="66">
        <v>0</v>
      </c>
      <c r="G15" s="66">
        <v>0</v>
      </c>
      <c r="H15" s="66">
        <v>0</v>
      </c>
      <c r="I15" s="66">
        <v>0.15</v>
      </c>
      <c r="J15" s="74">
        <f t="shared" si="2"/>
        <v>375</v>
      </c>
      <c r="K15" s="74">
        <v>0</v>
      </c>
    </row>
    <row r="16" spans="1:11" ht="15" customHeight="1" x14ac:dyDescent="0.3">
      <c r="A16" s="10"/>
      <c r="B16" s="14">
        <v>65</v>
      </c>
      <c r="C16" s="169" t="s">
        <v>170</v>
      </c>
      <c r="D16" s="170"/>
      <c r="E16" s="74">
        <f>E17+E18</f>
        <v>122</v>
      </c>
      <c r="F16" s="74">
        <f>F17+F18</f>
        <v>0</v>
      </c>
      <c r="G16" s="74">
        <f t="shared" ref="G16:H16" si="5">G17+G18</f>
        <v>485.23</v>
      </c>
      <c r="H16" s="74">
        <f t="shared" si="5"/>
        <v>0</v>
      </c>
      <c r="I16" s="74">
        <f t="shared" ref="I16" si="6">I17+I18</f>
        <v>113.98</v>
      </c>
      <c r="J16" s="74">
        <f t="shared" si="2"/>
        <v>93.426229508196727</v>
      </c>
      <c r="K16" s="74" t="e">
        <f t="shared" si="3"/>
        <v>#DIV/0!</v>
      </c>
    </row>
    <row r="17" spans="1:11" s="39" customFormat="1" x14ac:dyDescent="0.3">
      <c r="A17" s="11"/>
      <c r="B17" s="16"/>
      <c r="C17" s="16" t="s">
        <v>47</v>
      </c>
      <c r="D17" s="16" t="s">
        <v>48</v>
      </c>
      <c r="E17" s="75">
        <v>0</v>
      </c>
      <c r="F17" s="66">
        <v>0</v>
      </c>
      <c r="G17" s="66">
        <v>0</v>
      </c>
      <c r="H17" s="66">
        <v>0</v>
      </c>
      <c r="I17" s="66">
        <v>0</v>
      </c>
      <c r="J17" s="74">
        <v>0</v>
      </c>
      <c r="K17" s="74">
        <v>0</v>
      </c>
    </row>
    <row r="18" spans="1:11" ht="15" customHeight="1" x14ac:dyDescent="0.3">
      <c r="A18" s="10"/>
      <c r="B18" s="10"/>
      <c r="C18" s="11" t="s">
        <v>44</v>
      </c>
      <c r="D18" s="15" t="s">
        <v>45</v>
      </c>
      <c r="E18" s="88">
        <v>122</v>
      </c>
      <c r="F18" s="66">
        <v>0</v>
      </c>
      <c r="G18" s="66">
        <v>485.23</v>
      </c>
      <c r="H18" s="66">
        <v>0</v>
      </c>
      <c r="I18" s="66">
        <v>113.98</v>
      </c>
      <c r="J18" s="74">
        <f t="shared" si="2"/>
        <v>93.426229508196727</v>
      </c>
      <c r="K18" s="74" t="e">
        <f t="shared" si="3"/>
        <v>#DIV/0!</v>
      </c>
    </row>
    <row r="19" spans="1:11" ht="15" customHeight="1" x14ac:dyDescent="0.3">
      <c r="A19" s="10"/>
      <c r="B19" s="14">
        <v>66</v>
      </c>
      <c r="C19" s="169" t="s">
        <v>171</v>
      </c>
      <c r="D19" s="170"/>
      <c r="E19" s="74">
        <f>E20+E21+E22</f>
        <v>13347.16</v>
      </c>
      <c r="F19" s="74">
        <f>F20+F21+F22</f>
        <v>12946.8</v>
      </c>
      <c r="G19" s="74">
        <f t="shared" ref="G19:H19" si="7">G20+G22+G21</f>
        <v>12946.8</v>
      </c>
      <c r="H19" s="74">
        <f t="shared" si="7"/>
        <v>0</v>
      </c>
      <c r="I19" s="74">
        <f t="shared" ref="I19" si="8">I20+I22</f>
        <v>14976.58</v>
      </c>
      <c r="J19" s="74">
        <f t="shared" si="2"/>
        <v>112.20799031404434</v>
      </c>
      <c r="K19" s="74" t="e">
        <f t="shared" si="3"/>
        <v>#DIV/0!</v>
      </c>
    </row>
    <row r="20" spans="1:11" s="39" customFormat="1" x14ac:dyDescent="0.3">
      <c r="A20" s="11"/>
      <c r="B20" s="16"/>
      <c r="C20" s="16" t="s">
        <v>47</v>
      </c>
      <c r="D20" s="16" t="s">
        <v>48</v>
      </c>
      <c r="E20" s="75">
        <v>13347.16</v>
      </c>
      <c r="F20" s="66">
        <v>12946.8</v>
      </c>
      <c r="G20" s="66">
        <v>12946.8</v>
      </c>
      <c r="H20" s="66">
        <v>0</v>
      </c>
      <c r="I20" s="66">
        <v>14976.58</v>
      </c>
      <c r="J20" s="74">
        <f t="shared" si="2"/>
        <v>112.20799031404434</v>
      </c>
      <c r="K20" s="74" t="e">
        <f t="shared" si="3"/>
        <v>#DIV/0!</v>
      </c>
    </row>
    <row r="21" spans="1:11" s="39" customFormat="1" ht="15" customHeight="1" x14ac:dyDescent="0.3">
      <c r="A21" s="11"/>
      <c r="B21" s="16"/>
      <c r="C21" s="16" t="s">
        <v>178</v>
      </c>
      <c r="D21" s="16" t="s">
        <v>175</v>
      </c>
      <c r="E21" s="75">
        <v>0</v>
      </c>
      <c r="F21" s="66">
        <v>0</v>
      </c>
      <c r="G21" s="66">
        <v>0</v>
      </c>
      <c r="H21" s="66">
        <v>0</v>
      </c>
      <c r="I21" s="66">
        <v>0</v>
      </c>
      <c r="J21" s="74">
        <v>0</v>
      </c>
      <c r="K21" s="74">
        <v>0</v>
      </c>
    </row>
    <row r="22" spans="1:11" s="39" customFormat="1" x14ac:dyDescent="0.3">
      <c r="A22" s="11"/>
      <c r="B22" s="16"/>
      <c r="C22" s="16" t="s">
        <v>49</v>
      </c>
      <c r="D22" s="16" t="s">
        <v>50</v>
      </c>
      <c r="E22" s="75">
        <v>0</v>
      </c>
      <c r="F22" s="66">
        <v>0</v>
      </c>
      <c r="G22" s="66">
        <v>0</v>
      </c>
      <c r="H22" s="66">
        <v>0</v>
      </c>
      <c r="I22" s="66">
        <v>0</v>
      </c>
      <c r="J22" s="74" t="e">
        <f t="shared" si="2"/>
        <v>#DIV/0!</v>
      </c>
      <c r="K22" s="74">
        <v>0</v>
      </c>
    </row>
    <row r="23" spans="1:11" ht="15" customHeight="1" x14ac:dyDescent="0.3">
      <c r="A23" s="10"/>
      <c r="B23" s="10">
        <v>67</v>
      </c>
      <c r="C23" s="169" t="s">
        <v>169</v>
      </c>
      <c r="D23" s="170"/>
      <c r="E23" s="74">
        <f>E24+E25+E26+E27</f>
        <v>64932.97</v>
      </c>
      <c r="F23" s="74">
        <v>0</v>
      </c>
      <c r="G23" s="74">
        <f t="shared" ref="G23:H23" si="9">G24+G25+G26+G27</f>
        <v>0</v>
      </c>
      <c r="H23" s="74">
        <f t="shared" si="9"/>
        <v>0</v>
      </c>
      <c r="I23" s="74">
        <f t="shared" ref="I23" si="10">I24+I25+I26+I27</f>
        <v>54561.32</v>
      </c>
      <c r="J23" s="74">
        <f t="shared" si="2"/>
        <v>84.027143683709525</v>
      </c>
      <c r="K23" s="74">
        <v>0</v>
      </c>
    </row>
    <row r="24" spans="1:11" x14ac:dyDescent="0.3">
      <c r="A24" s="14"/>
      <c r="B24" s="14"/>
      <c r="C24" s="11" t="s">
        <v>51</v>
      </c>
      <c r="D24" s="11" t="s">
        <v>13</v>
      </c>
      <c r="E24" s="83">
        <v>0</v>
      </c>
      <c r="F24" s="83">
        <v>0</v>
      </c>
      <c r="G24" s="83">
        <v>0</v>
      </c>
      <c r="H24" s="83">
        <v>0</v>
      </c>
      <c r="I24" s="83">
        <v>0</v>
      </c>
      <c r="J24" s="74" t="e">
        <f t="shared" si="2"/>
        <v>#DIV/0!</v>
      </c>
      <c r="K24" s="74">
        <v>0</v>
      </c>
    </row>
    <row r="25" spans="1:11" x14ac:dyDescent="0.3">
      <c r="A25" s="14"/>
      <c r="B25" s="14"/>
      <c r="C25" s="11" t="s">
        <v>56</v>
      </c>
      <c r="D25" s="11" t="s">
        <v>57</v>
      </c>
      <c r="E25" s="83">
        <v>64932.97</v>
      </c>
      <c r="F25" s="83">
        <v>0</v>
      </c>
      <c r="G25" s="83">
        <v>0</v>
      </c>
      <c r="H25" s="83">
        <v>0</v>
      </c>
      <c r="I25" s="83">
        <v>54561.32</v>
      </c>
      <c r="J25" s="74">
        <f t="shared" si="2"/>
        <v>84.027143683709525</v>
      </c>
      <c r="K25" s="74">
        <v>0</v>
      </c>
    </row>
    <row r="26" spans="1:11" ht="15" customHeight="1" x14ac:dyDescent="0.3">
      <c r="A26" s="10"/>
      <c r="B26" s="10"/>
      <c r="C26" s="11" t="s">
        <v>44</v>
      </c>
      <c r="D26" s="15" t="s">
        <v>45</v>
      </c>
      <c r="E26" s="77">
        <v>0</v>
      </c>
      <c r="F26" s="77">
        <v>0</v>
      </c>
      <c r="G26" s="77">
        <v>0</v>
      </c>
      <c r="H26" s="77">
        <v>0</v>
      </c>
      <c r="I26" s="77">
        <v>0</v>
      </c>
      <c r="J26" s="74">
        <v>0</v>
      </c>
      <c r="K26" s="74">
        <v>0</v>
      </c>
    </row>
    <row r="27" spans="1:11" ht="15" customHeight="1" x14ac:dyDescent="0.3">
      <c r="A27" s="10"/>
      <c r="B27" s="10"/>
      <c r="C27" s="11" t="s">
        <v>164</v>
      </c>
      <c r="D27" s="15" t="s">
        <v>165</v>
      </c>
      <c r="E27" s="77">
        <v>0</v>
      </c>
      <c r="F27" s="77">
        <v>0</v>
      </c>
      <c r="G27" s="77">
        <v>0</v>
      </c>
      <c r="H27" s="77">
        <v>0</v>
      </c>
      <c r="I27" s="77">
        <v>0</v>
      </c>
      <c r="J27" s="74">
        <v>0</v>
      </c>
      <c r="K27" s="74">
        <v>0</v>
      </c>
    </row>
    <row r="28" spans="1:11" x14ac:dyDescent="0.3">
      <c r="A28" s="10"/>
      <c r="B28" s="25">
        <v>639</v>
      </c>
      <c r="C28" s="11" t="s">
        <v>54</v>
      </c>
      <c r="D28" s="11" t="s">
        <v>55</v>
      </c>
      <c r="E28" s="94">
        <v>6959.65</v>
      </c>
      <c r="F28" s="94">
        <v>0</v>
      </c>
      <c r="G28" s="94">
        <v>0</v>
      </c>
      <c r="H28" s="94">
        <v>0</v>
      </c>
      <c r="I28" s="94">
        <v>10691.59</v>
      </c>
      <c r="J28" s="74">
        <f t="shared" si="2"/>
        <v>153.62252412118426</v>
      </c>
      <c r="K28" s="74" t="e">
        <f t="shared" si="3"/>
        <v>#DIV/0!</v>
      </c>
    </row>
    <row r="29" spans="1:11" x14ac:dyDescent="0.3">
      <c r="A29" s="10"/>
      <c r="B29" s="10">
        <v>68</v>
      </c>
      <c r="C29" s="11" t="s">
        <v>47</v>
      </c>
      <c r="D29" s="11" t="s">
        <v>172</v>
      </c>
      <c r="E29" s="83">
        <v>0</v>
      </c>
      <c r="F29" s="83">
        <v>0</v>
      </c>
      <c r="G29" s="83">
        <v>0</v>
      </c>
      <c r="H29" s="83">
        <v>0</v>
      </c>
      <c r="I29" s="83">
        <v>0</v>
      </c>
      <c r="J29" s="74">
        <v>0</v>
      </c>
      <c r="K29" s="74">
        <v>0</v>
      </c>
    </row>
    <row r="30" spans="1:11" x14ac:dyDescent="0.3">
      <c r="A30" s="12">
        <v>7</v>
      </c>
      <c r="B30" s="13"/>
      <c r="C30" s="13">
        <v>7</v>
      </c>
      <c r="D30" s="23" t="s">
        <v>14</v>
      </c>
      <c r="E30" s="74">
        <f>E31</f>
        <v>0</v>
      </c>
      <c r="F30" s="74">
        <f t="shared" ref="F30:I30" si="11">F31</f>
        <v>0</v>
      </c>
      <c r="G30" s="74">
        <f t="shared" si="11"/>
        <v>0</v>
      </c>
      <c r="H30" s="74">
        <f t="shared" si="11"/>
        <v>0</v>
      </c>
      <c r="I30" s="74">
        <f t="shared" si="11"/>
        <v>0</v>
      </c>
      <c r="J30" s="74">
        <v>0</v>
      </c>
      <c r="K30" s="74">
        <v>0</v>
      </c>
    </row>
    <row r="31" spans="1:11" x14ac:dyDescent="0.3">
      <c r="A31" s="14"/>
      <c r="B31" s="14">
        <v>72</v>
      </c>
      <c r="C31" s="14"/>
      <c r="D31" s="24" t="s">
        <v>35</v>
      </c>
      <c r="E31" s="75">
        <f>E32</f>
        <v>0</v>
      </c>
      <c r="F31" s="75">
        <f t="shared" ref="F31:I31" si="12">F32</f>
        <v>0</v>
      </c>
      <c r="G31" s="75">
        <f t="shared" si="12"/>
        <v>0</v>
      </c>
      <c r="H31" s="75">
        <f t="shared" si="12"/>
        <v>0</v>
      </c>
      <c r="I31" s="75">
        <f t="shared" si="12"/>
        <v>0</v>
      </c>
      <c r="J31" s="74">
        <v>0</v>
      </c>
      <c r="K31" s="74">
        <v>0</v>
      </c>
    </row>
    <row r="32" spans="1:11" x14ac:dyDescent="0.3">
      <c r="A32" s="14"/>
      <c r="B32" s="14"/>
      <c r="C32" s="11" t="s">
        <v>52</v>
      </c>
      <c r="D32" s="11" t="s">
        <v>53</v>
      </c>
      <c r="E32" s="83">
        <v>0</v>
      </c>
      <c r="F32" s="66">
        <v>0</v>
      </c>
      <c r="G32" s="66">
        <v>0</v>
      </c>
      <c r="H32" s="66">
        <v>0</v>
      </c>
      <c r="I32" s="66">
        <v>0</v>
      </c>
      <c r="J32" s="74">
        <v>0</v>
      </c>
      <c r="K32" s="74">
        <v>0</v>
      </c>
    </row>
    <row r="33" spans="1:11" x14ac:dyDescent="0.3">
      <c r="A33" s="89"/>
      <c r="B33" s="89"/>
      <c r="C33" s="90"/>
      <c r="D33" s="90"/>
      <c r="E33" s="91"/>
      <c r="F33" s="92"/>
      <c r="G33" s="92"/>
      <c r="H33" s="92"/>
      <c r="I33" s="92"/>
      <c r="J33" s="92"/>
      <c r="K33" s="93"/>
    </row>
    <row r="34" spans="1:11" ht="6.75" customHeight="1" x14ac:dyDescent="0.3"/>
    <row r="36" spans="1:11" ht="15.75" customHeight="1" x14ac:dyDescent="0.3">
      <c r="A36" s="138" t="s">
        <v>15</v>
      </c>
      <c r="B36" s="138"/>
      <c r="C36" s="138"/>
      <c r="D36" s="138"/>
      <c r="E36" s="138"/>
      <c r="F36" s="138"/>
      <c r="G36" s="138"/>
      <c r="H36" s="138"/>
      <c r="I36" s="138"/>
      <c r="J36" s="138"/>
      <c r="K36" s="138"/>
    </row>
    <row r="37" spans="1:11" ht="17.399999999999999" x14ac:dyDescent="0.3">
      <c r="A37" s="4"/>
      <c r="B37" s="4"/>
      <c r="C37" s="4"/>
      <c r="D37" s="4"/>
      <c r="E37" s="22"/>
      <c r="F37" s="4"/>
      <c r="G37" s="4"/>
      <c r="H37" s="5"/>
      <c r="I37" s="5"/>
      <c r="J37" s="5"/>
    </row>
    <row r="38" spans="1:11" ht="26.4" x14ac:dyDescent="0.3">
      <c r="A38" s="18" t="s">
        <v>9</v>
      </c>
      <c r="B38" s="17" t="s">
        <v>10</v>
      </c>
      <c r="C38" s="17" t="s">
        <v>11</v>
      </c>
      <c r="D38" s="17" t="s">
        <v>16</v>
      </c>
      <c r="E38" s="17" t="s">
        <v>222</v>
      </c>
      <c r="F38" s="18" t="s">
        <v>223</v>
      </c>
      <c r="G38" s="18" t="s">
        <v>215</v>
      </c>
      <c r="H38" s="18" t="s">
        <v>216</v>
      </c>
      <c r="I38" s="18" t="s">
        <v>217</v>
      </c>
      <c r="J38" s="18" t="s">
        <v>173</v>
      </c>
      <c r="K38" s="18" t="s">
        <v>173</v>
      </c>
    </row>
    <row r="39" spans="1:11" x14ac:dyDescent="0.3">
      <c r="A39" s="165">
        <v>1</v>
      </c>
      <c r="B39" s="166"/>
      <c r="C39" s="167"/>
      <c r="D39" s="17">
        <v>2</v>
      </c>
      <c r="E39" s="17">
        <v>3</v>
      </c>
      <c r="F39" s="18">
        <v>4</v>
      </c>
      <c r="G39" s="18">
        <v>5</v>
      </c>
      <c r="H39" s="18">
        <v>6</v>
      </c>
      <c r="I39" s="18">
        <v>7</v>
      </c>
      <c r="J39" s="18" t="s">
        <v>174</v>
      </c>
      <c r="K39" s="18" t="s">
        <v>177</v>
      </c>
    </row>
    <row r="40" spans="1:11" ht="15.75" customHeight="1" x14ac:dyDescent="0.3">
      <c r="A40" s="9">
        <v>3</v>
      </c>
      <c r="B40" s="9"/>
      <c r="C40" s="9">
        <v>3</v>
      </c>
      <c r="D40" s="9" t="s">
        <v>17</v>
      </c>
      <c r="E40" s="74">
        <f>E41+E52+E63+E73+E83</f>
        <v>487938.04000000004</v>
      </c>
      <c r="F40" s="74">
        <f>F41+F52+F63+F73+F83</f>
        <v>1114237.3999999999</v>
      </c>
      <c r="G40" s="74">
        <f>G41+G52+G63+G73+G83</f>
        <v>1169961.07</v>
      </c>
      <c r="H40" s="74">
        <f>H41+H52+H63+H73+H83</f>
        <v>0</v>
      </c>
      <c r="I40" s="74">
        <f>I41+I52+I63+I73+I83</f>
        <v>610837.64</v>
      </c>
      <c r="J40" s="74">
        <f>(I40/E40)*100</f>
        <v>125.18754225434033</v>
      </c>
      <c r="K40" s="74" t="e">
        <f>(I40/H40)*100</f>
        <v>#DIV/0!</v>
      </c>
    </row>
    <row r="41" spans="1:11" ht="15.75" customHeight="1" x14ac:dyDescent="0.3">
      <c r="A41" s="9"/>
      <c r="B41" s="14">
        <v>31</v>
      </c>
      <c r="C41" s="14"/>
      <c r="D41" s="14" t="s">
        <v>18</v>
      </c>
      <c r="E41" s="74">
        <f>SUM(E42:E51)</f>
        <v>384786.59</v>
      </c>
      <c r="F41" s="74">
        <f>SUM(F42:F51)</f>
        <v>917861.08</v>
      </c>
      <c r="G41" s="74">
        <f>G42+G43+G44+G45+G46+G47+G48+G49+G50+G51</f>
        <v>917861.08</v>
      </c>
      <c r="H41" s="74">
        <f>H42+H43+H44+H45+H47+H48+H49+H50+H51</f>
        <v>0</v>
      </c>
      <c r="I41" s="74">
        <f>I42+I43+I44+I45+I47+I48+I49+I50+I51</f>
        <v>523109.41000000003</v>
      </c>
      <c r="J41" s="74">
        <f t="shared" ref="J41:J104" si="13">(I41/E41)*100</f>
        <v>135.94793155343589</v>
      </c>
      <c r="K41" s="74" t="e">
        <f t="shared" ref="K41:K104" si="14">(I41/H41)*100</f>
        <v>#DIV/0!</v>
      </c>
    </row>
    <row r="42" spans="1:11" x14ac:dyDescent="0.3">
      <c r="A42" s="10"/>
      <c r="B42" s="10"/>
      <c r="C42" s="11" t="s">
        <v>51</v>
      </c>
      <c r="D42" s="11" t="s">
        <v>13</v>
      </c>
      <c r="E42" s="83">
        <v>4707.49</v>
      </c>
      <c r="F42" s="83">
        <v>23573.25</v>
      </c>
      <c r="G42" s="83">
        <v>23573.25</v>
      </c>
      <c r="H42" s="83">
        <v>0</v>
      </c>
      <c r="I42" s="83">
        <v>8312.56</v>
      </c>
      <c r="J42" s="74">
        <v>0</v>
      </c>
      <c r="K42" s="74" t="e">
        <f t="shared" si="14"/>
        <v>#DIV/0!</v>
      </c>
    </row>
    <row r="43" spans="1:11" x14ac:dyDescent="0.3">
      <c r="A43" s="10"/>
      <c r="B43" s="10"/>
      <c r="C43" s="16" t="s">
        <v>47</v>
      </c>
      <c r="D43" s="16" t="s">
        <v>48</v>
      </c>
      <c r="E43" s="76">
        <v>0</v>
      </c>
      <c r="F43" s="76">
        <v>0</v>
      </c>
      <c r="G43" s="76">
        <v>0</v>
      </c>
      <c r="H43" s="76">
        <v>0</v>
      </c>
      <c r="I43" s="76">
        <v>0</v>
      </c>
      <c r="J43" s="74" t="e">
        <f t="shared" si="13"/>
        <v>#DIV/0!</v>
      </c>
      <c r="K43" s="74" t="e">
        <f t="shared" si="14"/>
        <v>#DIV/0!</v>
      </c>
    </row>
    <row r="44" spans="1:11" x14ac:dyDescent="0.3">
      <c r="A44" s="14"/>
      <c r="B44" s="14"/>
      <c r="C44" s="11" t="s">
        <v>56</v>
      </c>
      <c r="D44" s="11" t="s">
        <v>57</v>
      </c>
      <c r="E44" s="83">
        <f>'POSEBNI DIO'!E25</f>
        <v>0</v>
      </c>
      <c r="F44" s="83">
        <v>0</v>
      </c>
      <c r="G44" s="83">
        <v>0</v>
      </c>
      <c r="H44" s="83">
        <v>0</v>
      </c>
      <c r="I44" s="83">
        <f>'POSEBNI DIO'!I25</f>
        <v>0</v>
      </c>
      <c r="J44" s="74">
        <v>0</v>
      </c>
      <c r="K44" s="74">
        <v>0</v>
      </c>
    </row>
    <row r="45" spans="1:11" ht="15" customHeight="1" x14ac:dyDescent="0.3">
      <c r="A45" s="10"/>
      <c r="B45" s="10"/>
      <c r="C45" s="11" t="s">
        <v>44</v>
      </c>
      <c r="D45" s="15" t="s">
        <v>45</v>
      </c>
      <c r="E45" s="77">
        <v>0</v>
      </c>
      <c r="F45" s="66">
        <v>0</v>
      </c>
      <c r="G45" s="66">
        <v>0</v>
      </c>
      <c r="H45" s="66">
        <v>0</v>
      </c>
      <c r="I45" s="66">
        <v>0</v>
      </c>
      <c r="J45" s="74">
        <v>0</v>
      </c>
      <c r="K45" s="74">
        <v>0</v>
      </c>
    </row>
    <row r="46" spans="1:11" ht="15" customHeight="1" x14ac:dyDescent="0.3">
      <c r="A46" s="10"/>
      <c r="B46" s="10"/>
      <c r="C46" s="11" t="s">
        <v>164</v>
      </c>
      <c r="D46" s="15" t="s">
        <v>165</v>
      </c>
      <c r="E46" s="77">
        <v>0</v>
      </c>
      <c r="F46" s="66">
        <v>2939.67</v>
      </c>
      <c r="G46" s="66">
        <v>2939.67</v>
      </c>
      <c r="H46" s="66"/>
      <c r="I46" s="66">
        <v>1460.79</v>
      </c>
      <c r="J46" s="74"/>
      <c r="K46" s="74"/>
    </row>
    <row r="47" spans="1:11" x14ac:dyDescent="0.3">
      <c r="A47" s="10"/>
      <c r="B47" s="25"/>
      <c r="C47" s="11" t="s">
        <v>54</v>
      </c>
      <c r="D47" s="11" t="s">
        <v>55</v>
      </c>
      <c r="E47" s="83">
        <v>5985.09</v>
      </c>
      <c r="F47" s="83">
        <v>16658.16</v>
      </c>
      <c r="G47" s="83">
        <v>16658.16</v>
      </c>
      <c r="H47" s="83">
        <v>0</v>
      </c>
      <c r="I47" s="83">
        <v>8277.82</v>
      </c>
      <c r="J47" s="74">
        <v>0</v>
      </c>
      <c r="K47" s="74" t="e">
        <f t="shared" si="14"/>
        <v>#DIV/0!</v>
      </c>
    </row>
    <row r="48" spans="1:11" x14ac:dyDescent="0.3">
      <c r="A48" s="10"/>
      <c r="B48" s="10"/>
      <c r="C48" s="11" t="s">
        <v>40</v>
      </c>
      <c r="D48" s="11" t="s">
        <v>41</v>
      </c>
      <c r="E48" s="83">
        <v>374094.01</v>
      </c>
      <c r="F48" s="83">
        <v>874690</v>
      </c>
      <c r="G48" s="83">
        <v>874690</v>
      </c>
      <c r="H48" s="83">
        <v>0</v>
      </c>
      <c r="I48" s="83">
        <v>506519.03</v>
      </c>
      <c r="J48" s="74">
        <f t="shared" si="13"/>
        <v>135.39886137177123</v>
      </c>
      <c r="K48" s="74" t="e">
        <f t="shared" si="14"/>
        <v>#DIV/0!</v>
      </c>
    </row>
    <row r="49" spans="1:11" x14ac:dyDescent="0.3">
      <c r="A49" s="10"/>
      <c r="B49" s="25"/>
      <c r="C49" s="11" t="s">
        <v>42</v>
      </c>
      <c r="D49" s="11" t="s">
        <v>43</v>
      </c>
      <c r="E49" s="83">
        <v>0</v>
      </c>
      <c r="F49" s="66">
        <v>0</v>
      </c>
      <c r="G49" s="66">
        <v>0</v>
      </c>
      <c r="H49" s="66">
        <v>0</v>
      </c>
      <c r="I49" s="66">
        <v>0</v>
      </c>
      <c r="J49" s="74">
        <v>0</v>
      </c>
      <c r="K49" s="74">
        <v>0</v>
      </c>
    </row>
    <row r="50" spans="1:11" s="39" customFormat="1" x14ac:dyDescent="0.3">
      <c r="A50" s="11"/>
      <c r="B50" s="16"/>
      <c r="C50" s="16" t="s">
        <v>49</v>
      </c>
      <c r="D50" s="16" t="s">
        <v>50</v>
      </c>
      <c r="E50" s="76">
        <f>'POSEBNI DIO'!E126</f>
        <v>0</v>
      </c>
      <c r="F50" s="76">
        <f>'POSEBNI DIO'!F126</f>
        <v>0</v>
      </c>
      <c r="G50" s="76">
        <v>0</v>
      </c>
      <c r="H50" s="76">
        <f>'POSEBNI DIO'!H126</f>
        <v>0</v>
      </c>
      <c r="I50" s="76">
        <f>'POSEBNI DIO'!I126</f>
        <v>0</v>
      </c>
      <c r="J50" s="74">
        <v>0</v>
      </c>
      <c r="K50" s="74">
        <v>0</v>
      </c>
    </row>
    <row r="51" spans="1:11" x14ac:dyDescent="0.3">
      <c r="A51" s="14"/>
      <c r="B51" s="14"/>
      <c r="C51" s="11" t="s">
        <v>52</v>
      </c>
      <c r="D51" s="11" t="s">
        <v>53</v>
      </c>
      <c r="E51" s="83">
        <v>0</v>
      </c>
      <c r="F51" s="66">
        <v>0</v>
      </c>
      <c r="G51" s="66">
        <v>0</v>
      </c>
      <c r="H51" s="66">
        <v>0</v>
      </c>
      <c r="I51" s="66">
        <v>0</v>
      </c>
      <c r="J51" s="74">
        <v>0</v>
      </c>
      <c r="K51" s="74">
        <v>0</v>
      </c>
    </row>
    <row r="52" spans="1:11" x14ac:dyDescent="0.3">
      <c r="A52" s="10"/>
      <c r="B52" s="10">
        <v>32</v>
      </c>
      <c r="C52" s="11"/>
      <c r="D52" s="10" t="s">
        <v>30</v>
      </c>
      <c r="E52" s="85">
        <f>SUM(E53:E62)</f>
        <v>102901.61999999998</v>
      </c>
      <c r="F52" s="85">
        <f>SUM(F53:F62)</f>
        <v>185537.82</v>
      </c>
      <c r="G52" s="85">
        <f>G53+G54+G55+G56+G57+G58+G59+G60+G61+G62</f>
        <v>241261.49000000002</v>
      </c>
      <c r="H52" s="85">
        <f t="shared" ref="H52" si="15">H53+H54+H55+H56+H57+H58+H59+H60+H61+H62</f>
        <v>0</v>
      </c>
      <c r="I52" s="85">
        <f t="shared" ref="I52" si="16">I53+I54+I55+I56+I57+I58+I59+I60+I61+I62</f>
        <v>87392.21</v>
      </c>
      <c r="J52" s="74">
        <f t="shared" si="13"/>
        <v>84.927924361151966</v>
      </c>
      <c r="K52" s="74" t="e">
        <f t="shared" si="14"/>
        <v>#DIV/0!</v>
      </c>
    </row>
    <row r="53" spans="1:11" x14ac:dyDescent="0.3">
      <c r="A53" s="10"/>
      <c r="B53" s="10"/>
      <c r="C53" s="11" t="s">
        <v>51</v>
      </c>
      <c r="D53" s="11" t="s">
        <v>13</v>
      </c>
      <c r="E53" s="83">
        <v>1058.6300000000001</v>
      </c>
      <c r="F53" s="83">
        <v>3360.39</v>
      </c>
      <c r="G53" s="83">
        <v>3360.39</v>
      </c>
      <c r="H53" s="83">
        <v>0</v>
      </c>
      <c r="I53" s="83">
        <v>723.35</v>
      </c>
      <c r="J53" s="74">
        <v>0</v>
      </c>
      <c r="K53" s="74" t="e">
        <f t="shared" si="14"/>
        <v>#DIV/0!</v>
      </c>
    </row>
    <row r="54" spans="1:11" x14ac:dyDescent="0.3">
      <c r="A54" s="10"/>
      <c r="B54" s="10"/>
      <c r="C54" s="16" t="s">
        <v>47</v>
      </c>
      <c r="D54" s="16" t="s">
        <v>48</v>
      </c>
      <c r="E54" s="76">
        <v>6152.52</v>
      </c>
      <c r="F54" s="76">
        <v>9000</v>
      </c>
      <c r="G54" s="76">
        <v>20520.52</v>
      </c>
      <c r="H54" s="76">
        <v>0</v>
      </c>
      <c r="I54" s="76">
        <v>2264.86</v>
      </c>
      <c r="J54" s="74">
        <f t="shared" si="13"/>
        <v>36.811907966166707</v>
      </c>
      <c r="K54" s="74" t="e">
        <f t="shared" si="14"/>
        <v>#DIV/0!</v>
      </c>
    </row>
    <row r="55" spans="1:11" x14ac:dyDescent="0.3">
      <c r="A55" s="14"/>
      <c r="B55" s="14"/>
      <c r="C55" s="11" t="s">
        <v>56</v>
      </c>
      <c r="D55" s="11" t="s">
        <v>57</v>
      </c>
      <c r="E55" s="83">
        <v>41788.82</v>
      </c>
      <c r="F55" s="83">
        <v>69329.22</v>
      </c>
      <c r="G55" s="83">
        <v>97802.34</v>
      </c>
      <c r="H55" s="83">
        <v>0</v>
      </c>
      <c r="I55" s="83">
        <v>38215.22</v>
      </c>
      <c r="J55" s="74">
        <v>0</v>
      </c>
      <c r="K55" s="74" t="e">
        <f t="shared" si="14"/>
        <v>#DIV/0!</v>
      </c>
    </row>
    <row r="56" spans="1:11" ht="15" customHeight="1" x14ac:dyDescent="0.3">
      <c r="A56" s="10"/>
      <c r="B56" s="10"/>
      <c r="C56" s="11" t="s">
        <v>44</v>
      </c>
      <c r="D56" s="15" t="s">
        <v>45</v>
      </c>
      <c r="E56" s="77">
        <v>646.34</v>
      </c>
      <c r="F56" s="77">
        <v>0</v>
      </c>
      <c r="G56" s="77">
        <v>0</v>
      </c>
      <c r="H56" s="77">
        <v>0</v>
      </c>
      <c r="I56" s="77">
        <v>108</v>
      </c>
      <c r="J56" s="74">
        <f t="shared" si="13"/>
        <v>16.709471795030478</v>
      </c>
      <c r="K56" s="74" t="e">
        <f t="shared" si="14"/>
        <v>#DIV/0!</v>
      </c>
    </row>
    <row r="57" spans="1:11" x14ac:dyDescent="0.3">
      <c r="A57" s="10"/>
      <c r="B57" s="10"/>
      <c r="C57" s="11" t="s">
        <v>164</v>
      </c>
      <c r="D57" s="15" t="s">
        <v>165</v>
      </c>
      <c r="E57" s="77">
        <v>0</v>
      </c>
      <c r="F57" s="77">
        <v>235.83</v>
      </c>
      <c r="G57" s="77">
        <v>29495.83</v>
      </c>
      <c r="H57" s="77">
        <v>0</v>
      </c>
      <c r="I57" s="77">
        <v>127.11</v>
      </c>
      <c r="J57" s="74">
        <v>0</v>
      </c>
      <c r="K57" s="74" t="e">
        <f t="shared" si="14"/>
        <v>#DIV/0!</v>
      </c>
    </row>
    <row r="58" spans="1:11" x14ac:dyDescent="0.3">
      <c r="A58" s="10"/>
      <c r="B58" s="25"/>
      <c r="C58" s="11" t="s">
        <v>54</v>
      </c>
      <c r="D58" s="11" t="s">
        <v>55</v>
      </c>
      <c r="E58" s="83">
        <v>0</v>
      </c>
      <c r="F58" s="83">
        <v>1336.38</v>
      </c>
      <c r="G58" s="83">
        <v>1336.38</v>
      </c>
      <c r="H58" s="83">
        <v>0</v>
      </c>
      <c r="I58" s="83">
        <v>720.34</v>
      </c>
      <c r="J58" s="74">
        <v>0</v>
      </c>
      <c r="K58" s="74">
        <v>0</v>
      </c>
    </row>
    <row r="59" spans="1:11" x14ac:dyDescent="0.3">
      <c r="A59" s="10"/>
      <c r="B59" s="10"/>
      <c r="C59" s="11" t="s">
        <v>40</v>
      </c>
      <c r="D59" s="11" t="s">
        <v>41</v>
      </c>
      <c r="E59" s="83">
        <v>33804.959999999999</v>
      </c>
      <c r="F59" s="83">
        <v>81276</v>
      </c>
      <c r="G59" s="83">
        <v>52016</v>
      </c>
      <c r="H59" s="83">
        <v>0</v>
      </c>
      <c r="I59" s="83">
        <v>25107.79</v>
      </c>
      <c r="J59" s="74">
        <f t="shared" si="13"/>
        <v>74.272503206630034</v>
      </c>
      <c r="K59" s="74" t="e">
        <f t="shared" si="14"/>
        <v>#DIV/0!</v>
      </c>
    </row>
    <row r="60" spans="1:11" x14ac:dyDescent="0.3">
      <c r="A60" s="10"/>
      <c r="B60" s="25"/>
      <c r="C60" s="11" t="s">
        <v>42</v>
      </c>
      <c r="D60" s="11" t="s">
        <v>43</v>
      </c>
      <c r="E60" s="83">
        <v>17373.43</v>
      </c>
      <c r="F60" s="66">
        <v>21000</v>
      </c>
      <c r="G60" s="66">
        <v>35818.25</v>
      </c>
      <c r="H60" s="66">
        <v>0</v>
      </c>
      <c r="I60" s="66">
        <v>13117.88</v>
      </c>
      <c r="J60" s="74">
        <v>0</v>
      </c>
      <c r="K60" s="74" t="e">
        <f t="shared" si="14"/>
        <v>#DIV/0!</v>
      </c>
    </row>
    <row r="61" spans="1:11" s="39" customFormat="1" x14ac:dyDescent="0.3">
      <c r="A61" s="11"/>
      <c r="B61" s="16"/>
      <c r="C61" s="16" t="s">
        <v>49</v>
      </c>
      <c r="D61" s="16" t="s">
        <v>50</v>
      </c>
      <c r="E61" s="76">
        <v>2076.92</v>
      </c>
      <c r="F61" s="76">
        <f>'POSEBNI DIO'!F127</f>
        <v>0</v>
      </c>
      <c r="G61" s="76">
        <v>911.78</v>
      </c>
      <c r="H61" s="76">
        <v>0</v>
      </c>
      <c r="I61" s="76">
        <v>7007.66</v>
      </c>
      <c r="J61" s="74">
        <f t="shared" si="13"/>
        <v>337.40635171311362</v>
      </c>
      <c r="K61" s="74" t="e">
        <f t="shared" si="14"/>
        <v>#DIV/0!</v>
      </c>
    </row>
    <row r="62" spans="1:11" x14ac:dyDescent="0.3">
      <c r="A62" s="14"/>
      <c r="B62" s="14"/>
      <c r="C62" s="11" t="s">
        <v>52</v>
      </c>
      <c r="D62" s="11" t="s">
        <v>53</v>
      </c>
      <c r="E62" s="83">
        <v>0</v>
      </c>
      <c r="F62" s="66">
        <v>0</v>
      </c>
      <c r="G62" s="66">
        <v>0</v>
      </c>
      <c r="H62" s="66">
        <v>0</v>
      </c>
      <c r="I62" s="66">
        <v>0</v>
      </c>
      <c r="J62" s="74">
        <v>0</v>
      </c>
      <c r="K62" s="74">
        <v>0</v>
      </c>
    </row>
    <row r="63" spans="1:11" x14ac:dyDescent="0.3">
      <c r="A63" s="10"/>
      <c r="B63" s="10">
        <v>34</v>
      </c>
      <c r="C63" s="11"/>
      <c r="D63" s="10" t="s">
        <v>58</v>
      </c>
      <c r="E63" s="85">
        <f>SUM(E64:E72)</f>
        <v>249.83</v>
      </c>
      <c r="F63" s="85">
        <f>SUM(F64:F72)</f>
        <v>600</v>
      </c>
      <c r="G63" s="85">
        <f t="shared" ref="G63:H63" si="17">G65+G64+G66+G67+G68+G69+G70+G71+G72</f>
        <v>600</v>
      </c>
      <c r="H63" s="85">
        <f t="shared" si="17"/>
        <v>0</v>
      </c>
      <c r="I63" s="85">
        <f t="shared" ref="I63" si="18">I65+I64+I66+I67+I68+I69+I70+I71+I72</f>
        <v>336.02000000000004</v>
      </c>
      <c r="J63" s="74">
        <f t="shared" si="13"/>
        <v>134.49945963255016</v>
      </c>
      <c r="K63" s="74" t="e">
        <f t="shared" si="14"/>
        <v>#DIV/0!</v>
      </c>
    </row>
    <row r="64" spans="1:11" x14ac:dyDescent="0.3">
      <c r="A64" s="10"/>
      <c r="B64" s="10"/>
      <c r="C64" s="11" t="s">
        <v>51</v>
      </c>
      <c r="D64" s="11" t="s">
        <v>13</v>
      </c>
      <c r="E64" s="83">
        <v>0</v>
      </c>
      <c r="F64" s="66">
        <v>0</v>
      </c>
      <c r="G64" s="66">
        <v>0</v>
      </c>
      <c r="H64" s="66">
        <v>0</v>
      </c>
      <c r="I64" s="66">
        <v>0</v>
      </c>
      <c r="J64" s="74">
        <v>0</v>
      </c>
      <c r="K64" s="74">
        <v>0</v>
      </c>
    </row>
    <row r="65" spans="1:11" x14ac:dyDescent="0.3">
      <c r="A65" s="10"/>
      <c r="B65" s="10"/>
      <c r="C65" s="16" t="s">
        <v>47</v>
      </c>
      <c r="D65" s="16" t="s">
        <v>48</v>
      </c>
      <c r="E65" s="76">
        <v>0</v>
      </c>
      <c r="F65" s="76">
        <v>0</v>
      </c>
      <c r="G65" s="76">
        <v>0</v>
      </c>
      <c r="H65" s="76">
        <v>0</v>
      </c>
      <c r="I65" s="76">
        <v>42.98</v>
      </c>
      <c r="J65" s="74" t="e">
        <f t="shared" si="13"/>
        <v>#DIV/0!</v>
      </c>
      <c r="K65" s="74">
        <v>0</v>
      </c>
    </row>
    <row r="66" spans="1:11" x14ac:dyDescent="0.3">
      <c r="A66" s="14"/>
      <c r="B66" s="14"/>
      <c r="C66" s="11" t="s">
        <v>56</v>
      </c>
      <c r="D66" s="11" t="s">
        <v>57</v>
      </c>
      <c r="E66" s="83">
        <v>249.83</v>
      </c>
      <c r="F66" s="83">
        <v>600</v>
      </c>
      <c r="G66" s="83">
        <v>600</v>
      </c>
      <c r="H66" s="83">
        <v>0</v>
      </c>
      <c r="I66" s="83">
        <v>293.04000000000002</v>
      </c>
      <c r="J66" s="74">
        <v>0</v>
      </c>
      <c r="K66" s="74" t="e">
        <f t="shared" si="14"/>
        <v>#DIV/0!</v>
      </c>
    </row>
    <row r="67" spans="1:11" ht="15" customHeight="1" x14ac:dyDescent="0.3">
      <c r="A67" s="10"/>
      <c r="B67" s="10"/>
      <c r="C67" s="11" t="s">
        <v>44</v>
      </c>
      <c r="D67" s="15" t="s">
        <v>45</v>
      </c>
      <c r="E67" s="77">
        <v>0</v>
      </c>
      <c r="F67" s="66">
        <v>0</v>
      </c>
      <c r="G67" s="66">
        <v>0</v>
      </c>
      <c r="H67" s="66">
        <v>0</v>
      </c>
      <c r="I67" s="66">
        <v>0</v>
      </c>
      <c r="J67" s="74">
        <v>0</v>
      </c>
      <c r="K67" s="74">
        <v>0</v>
      </c>
    </row>
    <row r="68" spans="1:11" x14ac:dyDescent="0.3">
      <c r="A68" s="10"/>
      <c r="B68" s="25"/>
      <c r="C68" s="11" t="s">
        <v>54</v>
      </c>
      <c r="D68" s="11" t="s">
        <v>55</v>
      </c>
      <c r="E68" s="83">
        <v>0</v>
      </c>
      <c r="F68" s="66">
        <v>0</v>
      </c>
      <c r="G68" s="66">
        <v>0</v>
      </c>
      <c r="H68" s="66">
        <v>0</v>
      </c>
      <c r="I68" s="66">
        <v>0</v>
      </c>
      <c r="J68" s="74">
        <v>0</v>
      </c>
      <c r="K68" s="74">
        <v>0</v>
      </c>
    </row>
    <row r="69" spans="1:11" x14ac:dyDescent="0.3">
      <c r="A69" s="10"/>
      <c r="B69" s="10"/>
      <c r="C69" s="11" t="s">
        <v>40</v>
      </c>
      <c r="D69" s="11" t="s">
        <v>41</v>
      </c>
      <c r="E69" s="83">
        <v>0</v>
      </c>
      <c r="F69" s="83">
        <f>'POSEBNI DIO'!F122</f>
        <v>0</v>
      </c>
      <c r="G69" s="83">
        <f>'POSEBNI DIO'!G122</f>
        <v>0</v>
      </c>
      <c r="H69" s="83">
        <f>'POSEBNI DIO'!H122</f>
        <v>0</v>
      </c>
      <c r="I69" s="83">
        <f>'POSEBNI DIO'!I122</f>
        <v>0</v>
      </c>
      <c r="J69" s="74">
        <v>0</v>
      </c>
      <c r="K69" s="74">
        <v>0</v>
      </c>
    </row>
    <row r="70" spans="1:11" x14ac:dyDescent="0.3">
      <c r="A70" s="10"/>
      <c r="B70" s="25"/>
      <c r="C70" s="11" t="s">
        <v>42</v>
      </c>
      <c r="D70" s="11" t="s">
        <v>43</v>
      </c>
      <c r="E70" s="83">
        <v>0</v>
      </c>
      <c r="F70" s="66">
        <v>0</v>
      </c>
      <c r="G70" s="66">
        <v>0</v>
      </c>
      <c r="H70" s="66">
        <v>0</v>
      </c>
      <c r="I70" s="66">
        <v>0</v>
      </c>
      <c r="J70" s="74">
        <v>0</v>
      </c>
      <c r="K70" s="74">
        <v>0</v>
      </c>
    </row>
    <row r="71" spans="1:11" s="39" customFormat="1" x14ac:dyDescent="0.3">
      <c r="A71" s="11"/>
      <c r="B71" s="16"/>
      <c r="C71" s="16" t="s">
        <v>49</v>
      </c>
      <c r="D71" s="16" t="s">
        <v>50</v>
      </c>
      <c r="E71" s="76">
        <v>0</v>
      </c>
      <c r="F71" s="82">
        <v>0</v>
      </c>
      <c r="G71" s="82">
        <v>0</v>
      </c>
      <c r="H71" s="82">
        <v>0</v>
      </c>
      <c r="I71" s="82">
        <v>0</v>
      </c>
      <c r="J71" s="74">
        <v>0</v>
      </c>
      <c r="K71" s="74">
        <v>0</v>
      </c>
    </row>
    <row r="72" spans="1:11" x14ac:dyDescent="0.3">
      <c r="A72" s="14"/>
      <c r="B72" s="14"/>
      <c r="C72" s="11" t="s">
        <v>52</v>
      </c>
      <c r="D72" s="11" t="s">
        <v>53</v>
      </c>
      <c r="E72" s="83">
        <v>0</v>
      </c>
      <c r="F72" s="66">
        <v>0</v>
      </c>
      <c r="G72" s="66">
        <v>0</v>
      </c>
      <c r="H72" s="66">
        <v>0</v>
      </c>
      <c r="I72" s="66">
        <v>0</v>
      </c>
      <c r="J72" s="74">
        <v>0</v>
      </c>
      <c r="K72" s="74">
        <v>0</v>
      </c>
    </row>
    <row r="73" spans="1:11" x14ac:dyDescent="0.3">
      <c r="A73" s="10"/>
      <c r="B73" s="10">
        <v>37</v>
      </c>
      <c r="C73" s="11"/>
      <c r="D73" s="10" t="s">
        <v>166</v>
      </c>
      <c r="E73" s="85">
        <v>0</v>
      </c>
      <c r="F73" s="85">
        <f>SUM(F74:F82)</f>
        <v>10000</v>
      </c>
      <c r="G73" s="85">
        <f t="shared" ref="G73:H73" si="19">G74+G75+G76+G77+G78+G79+G80+G81+G82</f>
        <v>10000</v>
      </c>
      <c r="H73" s="85">
        <f t="shared" si="19"/>
        <v>0</v>
      </c>
      <c r="I73" s="85">
        <f t="shared" ref="I73" si="20">I74+I75+I76+I77+I78+I79+I80+I81+I82</f>
        <v>0</v>
      </c>
      <c r="J73" s="74">
        <v>0</v>
      </c>
      <c r="K73" s="74" t="e">
        <f t="shared" si="14"/>
        <v>#DIV/0!</v>
      </c>
    </row>
    <row r="74" spans="1:11" x14ac:dyDescent="0.3">
      <c r="A74" s="10"/>
      <c r="B74" s="10"/>
      <c r="C74" s="11" t="s">
        <v>51</v>
      </c>
      <c r="D74" s="11" t="s">
        <v>13</v>
      </c>
      <c r="E74" s="83">
        <v>0</v>
      </c>
      <c r="F74" s="66">
        <v>0</v>
      </c>
      <c r="G74" s="66">
        <v>0</v>
      </c>
      <c r="H74" s="66">
        <v>0</v>
      </c>
      <c r="I74" s="66">
        <v>0</v>
      </c>
      <c r="J74" s="74">
        <v>0</v>
      </c>
      <c r="K74" s="74">
        <v>0</v>
      </c>
    </row>
    <row r="75" spans="1:11" x14ac:dyDescent="0.3">
      <c r="A75" s="10"/>
      <c r="B75" s="10"/>
      <c r="C75" s="16" t="s">
        <v>47</v>
      </c>
      <c r="D75" s="16" t="s">
        <v>48</v>
      </c>
      <c r="E75" s="76">
        <v>0</v>
      </c>
      <c r="F75" s="66">
        <v>0</v>
      </c>
      <c r="G75" s="66">
        <v>0</v>
      </c>
      <c r="H75" s="66">
        <v>0</v>
      </c>
      <c r="I75" s="66">
        <v>0</v>
      </c>
      <c r="J75" s="74">
        <v>0</v>
      </c>
      <c r="K75" s="74">
        <v>0</v>
      </c>
    </row>
    <row r="76" spans="1:11" x14ac:dyDescent="0.3">
      <c r="A76" s="14"/>
      <c r="B76" s="14"/>
      <c r="C76" s="11" t="s">
        <v>56</v>
      </c>
      <c r="D76" s="11" t="s">
        <v>57</v>
      </c>
      <c r="E76" s="83">
        <v>0</v>
      </c>
      <c r="F76" s="66">
        <v>0</v>
      </c>
      <c r="G76" s="66">
        <v>0</v>
      </c>
      <c r="H76" s="66">
        <v>0</v>
      </c>
      <c r="I76" s="66">
        <v>0</v>
      </c>
      <c r="J76" s="74">
        <v>0</v>
      </c>
      <c r="K76" s="74">
        <v>0</v>
      </c>
    </row>
    <row r="77" spans="1:11" ht="15" customHeight="1" x14ac:dyDescent="0.3">
      <c r="A77" s="10"/>
      <c r="B77" s="10"/>
      <c r="C77" s="11" t="s">
        <v>44</v>
      </c>
      <c r="D77" s="15" t="s">
        <v>45</v>
      </c>
      <c r="E77" s="77">
        <v>0</v>
      </c>
      <c r="F77" s="66">
        <v>0</v>
      </c>
      <c r="G77" s="66">
        <v>0</v>
      </c>
      <c r="H77" s="66">
        <v>0</v>
      </c>
      <c r="I77" s="66">
        <v>0</v>
      </c>
      <c r="J77" s="74">
        <v>0</v>
      </c>
      <c r="K77" s="74">
        <v>0</v>
      </c>
    </row>
    <row r="78" spans="1:11" x14ac:dyDescent="0.3">
      <c r="A78" s="10"/>
      <c r="B78" s="25"/>
      <c r="C78" s="11" t="s">
        <v>54</v>
      </c>
      <c r="D78" s="11" t="s">
        <v>55</v>
      </c>
      <c r="E78" s="83">
        <v>0</v>
      </c>
      <c r="F78" s="66">
        <v>0</v>
      </c>
      <c r="G78" s="66">
        <v>0</v>
      </c>
      <c r="H78" s="66">
        <v>0</v>
      </c>
      <c r="I78" s="66">
        <v>0</v>
      </c>
      <c r="J78" s="74">
        <v>0</v>
      </c>
      <c r="K78" s="74">
        <v>0</v>
      </c>
    </row>
    <row r="79" spans="1:11" x14ac:dyDescent="0.3">
      <c r="A79" s="10"/>
      <c r="B79" s="10"/>
      <c r="C79" s="11" t="s">
        <v>40</v>
      </c>
      <c r="D79" s="11" t="s">
        <v>41</v>
      </c>
      <c r="E79" s="83">
        <v>0</v>
      </c>
      <c r="F79" s="83">
        <v>10000</v>
      </c>
      <c r="G79" s="83">
        <v>10000</v>
      </c>
      <c r="H79" s="83">
        <v>0</v>
      </c>
      <c r="I79" s="83">
        <v>0</v>
      </c>
      <c r="J79" s="74">
        <v>0</v>
      </c>
      <c r="K79" s="74" t="e">
        <f t="shared" si="14"/>
        <v>#DIV/0!</v>
      </c>
    </row>
    <row r="80" spans="1:11" x14ac:dyDescent="0.3">
      <c r="A80" s="10"/>
      <c r="B80" s="25"/>
      <c r="C80" s="11" t="s">
        <v>42</v>
      </c>
      <c r="D80" s="11" t="s">
        <v>43</v>
      </c>
      <c r="E80" s="83">
        <v>0</v>
      </c>
      <c r="F80" s="66">
        <v>0</v>
      </c>
      <c r="G80" s="66">
        <v>0</v>
      </c>
      <c r="H80" s="66">
        <v>0</v>
      </c>
      <c r="I80" s="66">
        <v>0</v>
      </c>
      <c r="J80" s="74">
        <v>0</v>
      </c>
      <c r="K80" s="74">
        <v>0</v>
      </c>
    </row>
    <row r="81" spans="1:11" s="39" customFormat="1" x14ac:dyDescent="0.3">
      <c r="A81" s="11"/>
      <c r="B81" s="16"/>
      <c r="C81" s="16" t="s">
        <v>49</v>
      </c>
      <c r="D81" s="16" t="s">
        <v>50</v>
      </c>
      <c r="E81" s="76">
        <v>0</v>
      </c>
      <c r="F81" s="82">
        <v>0</v>
      </c>
      <c r="G81" s="82">
        <v>0</v>
      </c>
      <c r="H81" s="82">
        <v>0</v>
      </c>
      <c r="I81" s="82">
        <v>0</v>
      </c>
      <c r="J81" s="74">
        <v>0</v>
      </c>
      <c r="K81" s="74">
        <v>0</v>
      </c>
    </row>
    <row r="82" spans="1:11" x14ac:dyDescent="0.3">
      <c r="A82" s="14"/>
      <c r="B82" s="14"/>
      <c r="C82" s="11" t="s">
        <v>52</v>
      </c>
      <c r="D82" s="11" t="s">
        <v>53</v>
      </c>
      <c r="E82" s="83">
        <v>0</v>
      </c>
      <c r="F82" s="66">
        <v>0</v>
      </c>
      <c r="G82" s="66">
        <v>0</v>
      </c>
      <c r="H82" s="66">
        <v>0</v>
      </c>
      <c r="I82" s="66">
        <v>0</v>
      </c>
      <c r="J82" s="74">
        <v>0</v>
      </c>
      <c r="K82" s="74">
        <v>0</v>
      </c>
    </row>
    <row r="83" spans="1:11" x14ac:dyDescent="0.3">
      <c r="A83" s="10"/>
      <c r="B83" s="10">
        <v>38</v>
      </c>
      <c r="C83" s="11"/>
      <c r="D83" s="10" t="s">
        <v>59</v>
      </c>
      <c r="E83" s="85">
        <f>SUM(E84:E92)</f>
        <v>0</v>
      </c>
      <c r="F83" s="85">
        <f>F84+F85+F86+F87+F88+F89+F90+F91+F92</f>
        <v>238.5</v>
      </c>
      <c r="G83" s="85">
        <f t="shared" ref="G83:H83" si="21">G84+G85+G86+G87+G88+G89+G90+G91+G92</f>
        <v>238.5</v>
      </c>
      <c r="H83" s="85">
        <f t="shared" si="21"/>
        <v>0</v>
      </c>
      <c r="I83" s="85">
        <f t="shared" ref="I83" si="22">I84+I85+I86+I87+I88+I89+I90+I91+I92</f>
        <v>0</v>
      </c>
      <c r="J83" s="74" t="e">
        <f t="shared" si="13"/>
        <v>#DIV/0!</v>
      </c>
      <c r="K83" s="74" t="e">
        <f t="shared" si="14"/>
        <v>#DIV/0!</v>
      </c>
    </row>
    <row r="84" spans="1:11" x14ac:dyDescent="0.3">
      <c r="A84" s="10"/>
      <c r="B84" s="10"/>
      <c r="C84" s="11" t="s">
        <v>51</v>
      </c>
      <c r="D84" s="11" t="s">
        <v>13</v>
      </c>
      <c r="E84" s="83">
        <v>0</v>
      </c>
      <c r="F84" s="83">
        <v>0</v>
      </c>
      <c r="G84" s="83">
        <v>0</v>
      </c>
      <c r="H84" s="83">
        <v>0</v>
      </c>
      <c r="I84" s="83">
        <v>0</v>
      </c>
      <c r="J84" s="74">
        <v>0</v>
      </c>
      <c r="K84" s="74">
        <v>0</v>
      </c>
    </row>
    <row r="85" spans="1:11" x14ac:dyDescent="0.3">
      <c r="A85" s="10"/>
      <c r="B85" s="10"/>
      <c r="C85" s="16" t="s">
        <v>47</v>
      </c>
      <c r="D85" s="16" t="s">
        <v>48</v>
      </c>
      <c r="E85" s="76">
        <v>0</v>
      </c>
      <c r="F85" s="76">
        <v>0</v>
      </c>
      <c r="G85" s="76">
        <v>0</v>
      </c>
      <c r="H85" s="76">
        <v>0</v>
      </c>
      <c r="I85" s="76">
        <v>0</v>
      </c>
      <c r="J85" s="74" t="e">
        <f t="shared" si="13"/>
        <v>#DIV/0!</v>
      </c>
      <c r="K85" s="74">
        <v>0</v>
      </c>
    </row>
    <row r="86" spans="1:11" x14ac:dyDescent="0.3">
      <c r="A86" s="14"/>
      <c r="B86" s="14"/>
      <c r="C86" s="11" t="s">
        <v>56</v>
      </c>
      <c r="D86" s="11" t="s">
        <v>57</v>
      </c>
      <c r="E86" s="83">
        <v>0</v>
      </c>
      <c r="F86" s="83">
        <v>0</v>
      </c>
      <c r="G86" s="83">
        <v>0</v>
      </c>
      <c r="H86" s="83">
        <v>0</v>
      </c>
      <c r="I86" s="83">
        <v>0</v>
      </c>
      <c r="J86" s="74">
        <v>0</v>
      </c>
      <c r="K86" s="74">
        <v>0</v>
      </c>
    </row>
    <row r="87" spans="1:11" ht="15" customHeight="1" x14ac:dyDescent="0.3">
      <c r="A87" s="10"/>
      <c r="B87" s="10"/>
      <c r="C87" s="11" t="s">
        <v>44</v>
      </c>
      <c r="D87" s="15" t="s">
        <v>45</v>
      </c>
      <c r="E87" s="77">
        <f>'POSEBNI DIO'!E117</f>
        <v>0</v>
      </c>
      <c r="F87" s="77">
        <v>0</v>
      </c>
      <c r="G87" s="77">
        <f>'POSEBNI DIO'!G117</f>
        <v>0</v>
      </c>
      <c r="H87" s="77">
        <f>'POSEBNI DIO'!H117</f>
        <v>0</v>
      </c>
      <c r="I87" s="77">
        <f>'POSEBNI DIO'!I117</f>
        <v>0</v>
      </c>
      <c r="J87" s="74">
        <v>0</v>
      </c>
      <c r="K87" s="74">
        <v>0</v>
      </c>
    </row>
    <row r="88" spans="1:11" x14ac:dyDescent="0.3">
      <c r="A88" s="10"/>
      <c r="B88" s="25"/>
      <c r="C88" s="11" t="s">
        <v>54</v>
      </c>
      <c r="D88" s="11" t="s">
        <v>55</v>
      </c>
      <c r="E88" s="83">
        <v>0</v>
      </c>
      <c r="F88" s="83">
        <v>0</v>
      </c>
      <c r="G88" s="83">
        <v>0</v>
      </c>
      <c r="H88" s="83">
        <v>0</v>
      </c>
      <c r="I88" s="83">
        <v>0</v>
      </c>
      <c r="J88" s="74">
        <v>0</v>
      </c>
      <c r="K88" s="74">
        <v>0</v>
      </c>
    </row>
    <row r="89" spans="1:11" x14ac:dyDescent="0.3">
      <c r="A89" s="10"/>
      <c r="B89" s="10"/>
      <c r="C89" s="11" t="s">
        <v>40</v>
      </c>
      <c r="D89" s="11" t="s">
        <v>41</v>
      </c>
      <c r="E89" s="83">
        <f>'POSEBNI DIO'!E90</f>
        <v>0</v>
      </c>
      <c r="F89" s="83">
        <f>'POSEBNI DIO'!F90</f>
        <v>238.5</v>
      </c>
      <c r="G89" s="83">
        <v>238.5</v>
      </c>
      <c r="H89" s="83">
        <v>0</v>
      </c>
      <c r="I89" s="83">
        <v>0</v>
      </c>
      <c r="J89" s="74">
        <v>0</v>
      </c>
      <c r="K89" s="74" t="e">
        <f t="shared" si="14"/>
        <v>#DIV/0!</v>
      </c>
    </row>
    <row r="90" spans="1:11" x14ac:dyDescent="0.3">
      <c r="A90" s="10"/>
      <c r="B90" s="25"/>
      <c r="C90" s="11" t="s">
        <v>42</v>
      </c>
      <c r="D90" s="11" t="s">
        <v>43</v>
      </c>
      <c r="E90" s="83">
        <v>0</v>
      </c>
      <c r="F90" s="83">
        <v>0</v>
      </c>
      <c r="G90" s="83">
        <v>0</v>
      </c>
      <c r="H90" s="83">
        <v>0</v>
      </c>
      <c r="I90" s="83">
        <v>0</v>
      </c>
      <c r="J90" s="74">
        <v>0</v>
      </c>
      <c r="K90" s="74">
        <v>0</v>
      </c>
    </row>
    <row r="91" spans="1:11" s="39" customFormat="1" x14ac:dyDescent="0.3">
      <c r="A91" s="11"/>
      <c r="B91" s="16"/>
      <c r="C91" s="16" t="s">
        <v>49</v>
      </c>
      <c r="D91" s="16" t="s">
        <v>50</v>
      </c>
      <c r="E91" s="76">
        <v>0</v>
      </c>
      <c r="F91" s="76">
        <v>0</v>
      </c>
      <c r="G91" s="76">
        <v>0</v>
      </c>
      <c r="H91" s="76">
        <v>0</v>
      </c>
      <c r="I91" s="76">
        <v>0</v>
      </c>
      <c r="J91" s="74">
        <v>0</v>
      </c>
      <c r="K91" s="74">
        <v>0</v>
      </c>
    </row>
    <row r="92" spans="1:11" x14ac:dyDescent="0.3">
      <c r="A92" s="14"/>
      <c r="B92" s="14"/>
      <c r="C92" s="11" t="s">
        <v>52</v>
      </c>
      <c r="D92" s="11" t="s">
        <v>53</v>
      </c>
      <c r="E92" s="83">
        <v>0</v>
      </c>
      <c r="F92" s="83">
        <v>0</v>
      </c>
      <c r="G92" s="83">
        <v>0</v>
      </c>
      <c r="H92" s="83">
        <v>0</v>
      </c>
      <c r="I92" s="83">
        <v>0</v>
      </c>
      <c r="J92" s="74">
        <v>0</v>
      </c>
      <c r="K92" s="74">
        <v>0</v>
      </c>
    </row>
    <row r="93" spans="1:11" x14ac:dyDescent="0.3">
      <c r="A93" s="12">
        <v>4</v>
      </c>
      <c r="B93" s="13"/>
      <c r="C93" s="13">
        <v>4</v>
      </c>
      <c r="D93" s="23" t="s">
        <v>19</v>
      </c>
      <c r="E93" s="86">
        <f>E94</f>
        <v>876.26</v>
      </c>
      <c r="F93" s="86">
        <f>F94</f>
        <v>3946.8</v>
      </c>
      <c r="G93" s="86">
        <f t="shared" ref="G93:I93" si="23">G94</f>
        <v>10946.8</v>
      </c>
      <c r="H93" s="86">
        <f t="shared" si="23"/>
        <v>0</v>
      </c>
      <c r="I93" s="86">
        <f t="shared" si="23"/>
        <v>2063.56</v>
      </c>
      <c r="J93" s="74">
        <f t="shared" si="13"/>
        <v>235.4963138794422</v>
      </c>
      <c r="K93" s="74" t="e">
        <f t="shared" si="14"/>
        <v>#DIV/0!</v>
      </c>
    </row>
    <row r="94" spans="1:11" x14ac:dyDescent="0.3">
      <c r="A94" s="14"/>
      <c r="B94" s="14">
        <v>42</v>
      </c>
      <c r="C94" s="14"/>
      <c r="D94" s="24" t="s">
        <v>37</v>
      </c>
      <c r="E94" s="74">
        <f>SUM(E95:E103)</f>
        <v>876.26</v>
      </c>
      <c r="F94" s="74">
        <f>SUM(F95:F103)</f>
        <v>3946.8</v>
      </c>
      <c r="G94" s="74">
        <f t="shared" ref="G94:H94" si="24">G95+G96+G97+G98+G99+G100+G101+G102+G103</f>
        <v>10946.8</v>
      </c>
      <c r="H94" s="74">
        <f t="shared" si="24"/>
        <v>0</v>
      </c>
      <c r="I94" s="74">
        <f t="shared" ref="I94" si="25">I95+I96+I97+I98+I99+I100+I101+I102+I103</f>
        <v>2063.56</v>
      </c>
      <c r="J94" s="74">
        <f t="shared" si="13"/>
        <v>235.4963138794422</v>
      </c>
      <c r="K94" s="74" t="e">
        <f t="shared" si="14"/>
        <v>#DIV/0!</v>
      </c>
    </row>
    <row r="95" spans="1:11" x14ac:dyDescent="0.3">
      <c r="A95" s="10"/>
      <c r="B95" s="10"/>
      <c r="C95" s="11" t="s">
        <v>51</v>
      </c>
      <c r="D95" s="11" t="s">
        <v>13</v>
      </c>
      <c r="E95" s="84">
        <v>0</v>
      </c>
      <c r="F95" s="84">
        <v>0</v>
      </c>
      <c r="G95" s="84">
        <v>0</v>
      </c>
      <c r="H95" s="84">
        <v>0</v>
      </c>
      <c r="I95" s="84">
        <v>0</v>
      </c>
      <c r="J95" s="74">
        <v>0</v>
      </c>
      <c r="K95" s="74">
        <v>0</v>
      </c>
    </row>
    <row r="96" spans="1:11" x14ac:dyDescent="0.3">
      <c r="A96" s="10"/>
      <c r="B96" s="10"/>
      <c r="C96" s="16" t="s">
        <v>47</v>
      </c>
      <c r="D96" s="16" t="s">
        <v>48</v>
      </c>
      <c r="E96" s="75">
        <v>876.26</v>
      </c>
      <c r="F96" s="75">
        <v>3946.8</v>
      </c>
      <c r="G96" s="75">
        <v>10946.8</v>
      </c>
      <c r="H96" s="75">
        <v>0</v>
      </c>
      <c r="I96" s="75">
        <v>2063.56</v>
      </c>
      <c r="J96" s="74">
        <f t="shared" si="13"/>
        <v>235.4963138794422</v>
      </c>
      <c r="K96" s="74" t="e">
        <f t="shared" si="14"/>
        <v>#DIV/0!</v>
      </c>
    </row>
    <row r="97" spans="1:11" x14ac:dyDescent="0.3">
      <c r="A97" s="14"/>
      <c r="B97" s="14"/>
      <c r="C97" s="11" t="s">
        <v>56</v>
      </c>
      <c r="D97" s="11" t="s">
        <v>57</v>
      </c>
      <c r="E97" s="84">
        <v>0</v>
      </c>
      <c r="F97" s="84">
        <v>0</v>
      </c>
      <c r="G97" s="84">
        <v>0</v>
      </c>
      <c r="H97" s="84">
        <v>0</v>
      </c>
      <c r="I97" s="84">
        <v>0</v>
      </c>
      <c r="J97" s="74">
        <v>0</v>
      </c>
      <c r="K97" s="74" t="e">
        <f t="shared" si="14"/>
        <v>#DIV/0!</v>
      </c>
    </row>
    <row r="98" spans="1:11" ht="15" customHeight="1" x14ac:dyDescent="0.3">
      <c r="A98" s="10"/>
      <c r="B98" s="10"/>
      <c r="C98" s="11" t="s">
        <v>44</v>
      </c>
      <c r="D98" s="15" t="s">
        <v>45</v>
      </c>
      <c r="E98" s="88">
        <v>0</v>
      </c>
      <c r="F98" s="66">
        <v>0</v>
      </c>
      <c r="G98" s="66">
        <v>0</v>
      </c>
      <c r="H98" s="66">
        <v>0</v>
      </c>
      <c r="I98" s="66">
        <v>0</v>
      </c>
      <c r="J98" s="74">
        <v>0</v>
      </c>
      <c r="K98" s="74">
        <v>0</v>
      </c>
    </row>
    <row r="99" spans="1:11" x14ac:dyDescent="0.3">
      <c r="A99" s="10"/>
      <c r="B99" s="25"/>
      <c r="C99" s="11" t="s">
        <v>54</v>
      </c>
      <c r="D99" s="11" t="s">
        <v>55</v>
      </c>
      <c r="E99" s="84">
        <v>0</v>
      </c>
      <c r="F99" s="66">
        <v>0</v>
      </c>
      <c r="G99" s="66">
        <v>0</v>
      </c>
      <c r="H99" s="66">
        <v>0</v>
      </c>
      <c r="I99" s="66">
        <v>0</v>
      </c>
      <c r="J99" s="74">
        <v>0</v>
      </c>
      <c r="K99" s="74">
        <v>0</v>
      </c>
    </row>
    <row r="100" spans="1:11" x14ac:dyDescent="0.3">
      <c r="A100" s="10"/>
      <c r="B100" s="10"/>
      <c r="C100" s="11" t="s">
        <v>40</v>
      </c>
      <c r="D100" s="11" t="s">
        <v>41</v>
      </c>
      <c r="E100" s="84">
        <v>0</v>
      </c>
      <c r="F100" s="84">
        <v>0</v>
      </c>
      <c r="G100" s="84">
        <v>0</v>
      </c>
      <c r="H100" s="84">
        <v>0</v>
      </c>
      <c r="I100" s="84">
        <v>0</v>
      </c>
      <c r="J100" s="74" t="e">
        <f t="shared" si="13"/>
        <v>#DIV/0!</v>
      </c>
      <c r="K100" s="74">
        <v>0</v>
      </c>
    </row>
    <row r="101" spans="1:11" x14ac:dyDescent="0.3">
      <c r="A101" s="10"/>
      <c r="B101" s="25"/>
      <c r="C101" s="11" t="s">
        <v>42</v>
      </c>
      <c r="D101" s="11" t="s">
        <v>43</v>
      </c>
      <c r="E101" s="84">
        <v>0</v>
      </c>
      <c r="F101" s="84">
        <v>0</v>
      </c>
      <c r="G101" s="84">
        <v>0</v>
      </c>
      <c r="H101" s="84">
        <v>0</v>
      </c>
      <c r="I101" s="84">
        <v>0</v>
      </c>
      <c r="J101" s="74">
        <v>0</v>
      </c>
      <c r="K101" s="74">
        <v>0</v>
      </c>
    </row>
    <row r="102" spans="1:11" s="39" customFormat="1" x14ac:dyDescent="0.3">
      <c r="A102" s="11"/>
      <c r="B102" s="16"/>
      <c r="C102" s="16" t="s">
        <v>49</v>
      </c>
      <c r="D102" s="16" t="s">
        <v>50</v>
      </c>
      <c r="E102" s="75">
        <v>0</v>
      </c>
      <c r="F102" s="75">
        <v>0</v>
      </c>
      <c r="G102" s="75">
        <v>0</v>
      </c>
      <c r="H102" s="75">
        <v>0</v>
      </c>
      <c r="I102" s="75">
        <v>0</v>
      </c>
      <c r="J102" s="74">
        <v>0</v>
      </c>
      <c r="K102" s="74">
        <v>0</v>
      </c>
    </row>
    <row r="103" spans="1:11" x14ac:dyDescent="0.3">
      <c r="A103" s="14"/>
      <c r="B103" s="14"/>
      <c r="C103" s="11" t="s">
        <v>52</v>
      </c>
      <c r="D103" s="11" t="s">
        <v>53</v>
      </c>
      <c r="E103" s="84">
        <v>0</v>
      </c>
      <c r="F103" s="84">
        <v>0</v>
      </c>
      <c r="G103" s="84">
        <v>0</v>
      </c>
      <c r="H103" s="84">
        <v>0</v>
      </c>
      <c r="I103" s="84">
        <v>0</v>
      </c>
      <c r="J103" s="74">
        <v>0</v>
      </c>
      <c r="K103" s="74">
        <v>0</v>
      </c>
    </row>
    <row r="104" spans="1:11" ht="29.25" customHeight="1" x14ac:dyDescent="0.3">
      <c r="A104" s="168" t="s">
        <v>167</v>
      </c>
      <c r="B104" s="168"/>
      <c r="C104" s="168"/>
      <c r="D104" s="168"/>
      <c r="E104" s="87">
        <f>E93+E40</f>
        <v>488814.30000000005</v>
      </c>
      <c r="F104" s="87">
        <f>F93+F40</f>
        <v>1118184.2</v>
      </c>
      <c r="G104" s="87">
        <f>G93+G40</f>
        <v>1180907.8700000001</v>
      </c>
      <c r="H104" s="87">
        <f>H93+H40</f>
        <v>0</v>
      </c>
      <c r="I104" s="87">
        <f>I93+I40</f>
        <v>612901.20000000007</v>
      </c>
      <c r="J104" s="74">
        <f t="shared" si="13"/>
        <v>125.38528435031463</v>
      </c>
      <c r="K104" s="74" t="e">
        <f t="shared" si="14"/>
        <v>#DIV/0!</v>
      </c>
    </row>
  </sheetData>
  <mergeCells count="12">
    <mergeCell ref="A104:D104"/>
    <mergeCell ref="C11:D11"/>
    <mergeCell ref="C23:D23"/>
    <mergeCell ref="C16:D16"/>
    <mergeCell ref="C19:D19"/>
    <mergeCell ref="A39:C39"/>
    <mergeCell ref="A1:K1"/>
    <mergeCell ref="A6:K6"/>
    <mergeCell ref="A4:K4"/>
    <mergeCell ref="A2:K2"/>
    <mergeCell ref="A36:K36"/>
    <mergeCell ref="A9:C9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59"/>
  <sheetViews>
    <sheetView topLeftCell="A28" workbookViewId="0">
      <selection activeCell="F42" sqref="F42"/>
    </sheetView>
  </sheetViews>
  <sheetFormatPr defaultRowHeight="14.4" x14ac:dyDescent="0.3"/>
  <cols>
    <col min="1" max="1" width="37.6640625" style="42" customWidth="1"/>
    <col min="2" max="2" width="25.109375" style="42" customWidth="1"/>
    <col min="3" max="3" width="25.33203125" customWidth="1"/>
    <col min="4" max="4" width="24" customWidth="1"/>
    <col min="5" max="5" width="25.33203125" customWidth="1"/>
    <col min="6" max="6" width="22.109375" customWidth="1"/>
    <col min="7" max="7" width="10.6640625" customWidth="1"/>
    <col min="8" max="8" width="10.88671875" customWidth="1"/>
  </cols>
  <sheetData>
    <row r="1" spans="1:8" ht="42" customHeight="1" x14ac:dyDescent="0.3">
      <c r="A1" s="138" t="s">
        <v>221</v>
      </c>
      <c r="B1" s="138"/>
      <c r="C1" s="138"/>
      <c r="D1" s="138"/>
      <c r="E1" s="138"/>
      <c r="F1" s="138"/>
      <c r="G1" s="138"/>
      <c r="H1" s="138"/>
    </row>
    <row r="2" spans="1:8" ht="18" customHeight="1" x14ac:dyDescent="0.3">
      <c r="A2" s="41"/>
      <c r="B2" s="41"/>
      <c r="C2" s="4"/>
      <c r="D2" s="4"/>
      <c r="E2" s="4"/>
      <c r="F2" s="22"/>
      <c r="G2" s="4"/>
    </row>
    <row r="3" spans="1:8" ht="15.6" x14ac:dyDescent="0.3">
      <c r="A3" s="138" t="s">
        <v>27</v>
      </c>
      <c r="B3" s="138"/>
      <c r="C3" s="138"/>
      <c r="D3" s="138"/>
      <c r="E3" s="138"/>
      <c r="F3" s="138"/>
      <c r="G3" s="138"/>
      <c r="H3" s="138"/>
    </row>
    <row r="4" spans="1:8" ht="17.399999999999999" x14ac:dyDescent="0.3">
      <c r="A4" s="41"/>
      <c r="B4" s="41"/>
      <c r="C4" s="4"/>
      <c r="D4" s="4"/>
      <c r="E4" s="5"/>
      <c r="F4" s="5"/>
      <c r="G4" s="5"/>
    </row>
    <row r="5" spans="1:8" ht="18" customHeight="1" x14ac:dyDescent="0.3">
      <c r="A5" s="138" t="s">
        <v>8</v>
      </c>
      <c r="B5" s="138"/>
      <c r="C5" s="138"/>
      <c r="D5" s="138"/>
      <c r="E5" s="138"/>
      <c r="F5" s="138"/>
      <c r="G5" s="138"/>
      <c r="H5" s="138"/>
    </row>
    <row r="6" spans="1:8" ht="17.399999999999999" x14ac:dyDescent="0.3">
      <c r="A6" s="41"/>
      <c r="B6" s="41"/>
      <c r="C6" s="4"/>
      <c r="D6" s="4"/>
      <c r="E6" s="5"/>
      <c r="F6" s="5"/>
      <c r="G6" s="5"/>
    </row>
    <row r="7" spans="1:8" ht="15.75" customHeight="1" x14ac:dyDescent="0.3">
      <c r="A7" s="138" t="s">
        <v>20</v>
      </c>
      <c r="B7" s="138"/>
      <c r="C7" s="138"/>
      <c r="D7" s="138"/>
      <c r="E7" s="138"/>
      <c r="F7" s="138"/>
      <c r="G7" s="138"/>
      <c r="H7" s="138"/>
    </row>
    <row r="8" spans="1:8" ht="17.399999999999999" x14ac:dyDescent="0.3">
      <c r="A8" s="41"/>
      <c r="B8" s="41"/>
      <c r="C8" s="4"/>
      <c r="D8" s="4"/>
      <c r="E8" s="5"/>
      <c r="F8" s="5"/>
      <c r="G8" s="5"/>
    </row>
    <row r="9" spans="1:8" x14ac:dyDescent="0.3">
      <c r="A9" s="18" t="s">
        <v>21</v>
      </c>
      <c r="B9" s="18" t="s">
        <v>222</v>
      </c>
      <c r="C9" s="18" t="s">
        <v>223</v>
      </c>
      <c r="D9" s="18" t="s">
        <v>215</v>
      </c>
      <c r="E9" s="18" t="s">
        <v>216</v>
      </c>
      <c r="F9" s="18" t="s">
        <v>217</v>
      </c>
      <c r="G9" s="18" t="s">
        <v>173</v>
      </c>
      <c r="H9" s="18" t="s">
        <v>173</v>
      </c>
    </row>
    <row r="10" spans="1:8" x14ac:dyDescent="0.3">
      <c r="A10" s="18">
        <v>1</v>
      </c>
      <c r="B10" s="18">
        <v>2</v>
      </c>
      <c r="C10" s="18">
        <v>3</v>
      </c>
      <c r="D10" s="18">
        <v>4</v>
      </c>
      <c r="E10" s="18">
        <v>5</v>
      </c>
      <c r="F10" s="18">
        <v>6</v>
      </c>
      <c r="G10" s="18" t="s">
        <v>179</v>
      </c>
      <c r="H10" s="18" t="s">
        <v>180</v>
      </c>
    </row>
    <row r="11" spans="1:8" ht="15.75" customHeight="1" x14ac:dyDescent="0.3">
      <c r="A11" s="9" t="s">
        <v>22</v>
      </c>
      <c r="B11" s="74">
        <f>B40</f>
        <v>386843.63</v>
      </c>
      <c r="C11" s="74">
        <f t="shared" ref="C11:F11" si="0">C40</f>
        <v>852774.20000000007</v>
      </c>
      <c r="D11" s="74">
        <f t="shared" si="0"/>
        <v>1042778.4299999999</v>
      </c>
      <c r="E11" s="74">
        <f t="shared" si="0"/>
        <v>0</v>
      </c>
      <c r="F11" s="74">
        <f t="shared" si="0"/>
        <v>612901.19999999995</v>
      </c>
      <c r="G11" s="74">
        <f>(F11/B11)*100</f>
        <v>158.43642042134698</v>
      </c>
      <c r="H11" s="74" t="e">
        <f>(F11/E11)*100</f>
        <v>#DIV/0!</v>
      </c>
    </row>
    <row r="12" spans="1:8" ht="15.75" customHeight="1" x14ac:dyDescent="0.3">
      <c r="A12" s="43" t="s">
        <v>63</v>
      </c>
      <c r="B12" s="43"/>
      <c r="C12" s="8"/>
      <c r="D12" s="8"/>
      <c r="E12" s="8"/>
      <c r="F12" s="8"/>
      <c r="G12" s="74"/>
      <c r="H12" s="74"/>
    </row>
    <row r="13" spans="1:8" s="39" customFormat="1" x14ac:dyDescent="0.3">
      <c r="A13" s="44" t="s">
        <v>64</v>
      </c>
      <c r="B13" s="44"/>
      <c r="C13" s="38"/>
      <c r="D13" s="38"/>
      <c r="E13" s="38"/>
      <c r="F13" s="38"/>
      <c r="G13" s="74"/>
      <c r="H13" s="74"/>
    </row>
    <row r="14" spans="1:8" s="39" customFormat="1" x14ac:dyDescent="0.3">
      <c r="A14" s="44" t="s">
        <v>65</v>
      </c>
      <c r="B14" s="44"/>
      <c r="C14" s="38"/>
      <c r="D14" s="38"/>
      <c r="E14" s="38"/>
      <c r="F14" s="38"/>
      <c r="G14" s="74"/>
      <c r="H14" s="74"/>
    </row>
    <row r="15" spans="1:8" s="39" customFormat="1" x14ac:dyDescent="0.3">
      <c r="A15" s="44" t="s">
        <v>66</v>
      </c>
      <c r="B15" s="44"/>
      <c r="C15" s="38"/>
      <c r="D15" s="38"/>
      <c r="E15" s="38"/>
      <c r="F15" s="38"/>
      <c r="G15" s="74"/>
      <c r="H15" s="74"/>
    </row>
    <row r="16" spans="1:8" s="39" customFormat="1" x14ac:dyDescent="0.3">
      <c r="A16" s="44" t="s">
        <v>67</v>
      </c>
      <c r="B16" s="44"/>
      <c r="C16" s="38"/>
      <c r="D16" s="38"/>
      <c r="E16" s="38"/>
      <c r="F16" s="38"/>
      <c r="G16" s="74"/>
      <c r="H16" s="74"/>
    </row>
    <row r="17" spans="1:8" s="39" customFormat="1" x14ac:dyDescent="0.3">
      <c r="A17" s="44" t="s">
        <v>68</v>
      </c>
      <c r="B17" s="44"/>
      <c r="C17" s="45"/>
      <c r="D17" s="45"/>
      <c r="E17" s="45"/>
      <c r="F17" s="45"/>
      <c r="G17" s="74"/>
      <c r="H17" s="74"/>
    </row>
    <row r="18" spans="1:8" s="39" customFormat="1" ht="26.4" x14ac:dyDescent="0.3">
      <c r="A18" s="44" t="s">
        <v>69</v>
      </c>
      <c r="B18" s="44"/>
      <c r="C18" s="45"/>
      <c r="D18" s="45"/>
      <c r="E18" s="45"/>
      <c r="F18" s="45"/>
      <c r="G18" s="74"/>
      <c r="H18" s="74"/>
    </row>
    <row r="19" spans="1:8" ht="26.4" x14ac:dyDescent="0.3">
      <c r="A19" s="43" t="s">
        <v>70</v>
      </c>
      <c r="B19" s="43"/>
      <c r="C19" s="46"/>
      <c r="D19" s="46"/>
      <c r="E19" s="46"/>
      <c r="F19" s="46"/>
      <c r="G19" s="74"/>
      <c r="H19" s="74"/>
    </row>
    <row r="20" spans="1:8" s="39" customFormat="1" x14ac:dyDescent="0.3">
      <c r="A20" s="44" t="s">
        <v>71</v>
      </c>
      <c r="B20" s="44"/>
      <c r="C20" s="45"/>
      <c r="D20" s="45"/>
      <c r="E20" s="45"/>
      <c r="F20" s="45"/>
      <c r="G20" s="74"/>
      <c r="H20" s="74"/>
    </row>
    <row r="21" spans="1:8" s="39" customFormat="1" x14ac:dyDescent="0.3">
      <c r="A21" s="44" t="s">
        <v>72</v>
      </c>
      <c r="B21" s="44"/>
      <c r="C21" s="45"/>
      <c r="D21" s="45"/>
      <c r="E21" s="45"/>
      <c r="F21" s="45"/>
      <c r="G21" s="74"/>
      <c r="H21" s="74"/>
    </row>
    <row r="22" spans="1:8" s="39" customFormat="1" x14ac:dyDescent="0.3">
      <c r="A22" s="44" t="s">
        <v>73</v>
      </c>
      <c r="B22" s="44"/>
      <c r="C22" s="45"/>
      <c r="D22" s="45"/>
      <c r="E22" s="45"/>
      <c r="F22" s="45"/>
      <c r="G22" s="74"/>
      <c r="H22" s="74"/>
    </row>
    <row r="23" spans="1:8" s="39" customFormat="1" x14ac:dyDescent="0.3">
      <c r="A23" s="44" t="s">
        <v>74</v>
      </c>
      <c r="B23" s="44"/>
      <c r="C23" s="45"/>
      <c r="D23" s="45"/>
      <c r="E23" s="45"/>
      <c r="F23" s="45"/>
      <c r="G23" s="74"/>
      <c r="H23" s="74"/>
    </row>
    <row r="24" spans="1:8" s="39" customFormat="1" ht="26.4" x14ac:dyDescent="0.3">
      <c r="A24" s="44" t="s">
        <v>75</v>
      </c>
      <c r="B24" s="44"/>
      <c r="C24" s="45"/>
      <c r="D24" s="45"/>
      <c r="E24" s="45"/>
      <c r="F24" s="45"/>
      <c r="G24" s="74"/>
      <c r="H24" s="74"/>
    </row>
    <row r="25" spans="1:8" s="39" customFormat="1" ht="26.4" x14ac:dyDescent="0.3">
      <c r="A25" s="44" t="s">
        <v>76</v>
      </c>
      <c r="B25" s="44"/>
      <c r="C25" s="45"/>
      <c r="D25" s="45"/>
      <c r="E25" s="45"/>
      <c r="F25" s="45"/>
      <c r="G25" s="74"/>
      <c r="H25" s="74"/>
    </row>
    <row r="26" spans="1:8" x14ac:dyDescent="0.3">
      <c r="A26" s="43" t="s">
        <v>77</v>
      </c>
      <c r="B26" s="43"/>
      <c r="C26" s="46"/>
      <c r="D26" s="46"/>
      <c r="E26" s="46"/>
      <c r="F26" s="46"/>
      <c r="G26" s="74"/>
      <c r="H26" s="74"/>
    </row>
    <row r="27" spans="1:8" s="39" customFormat="1" x14ac:dyDescent="0.3">
      <c r="A27" s="44" t="s">
        <v>78</v>
      </c>
      <c r="B27" s="44"/>
      <c r="C27" s="45"/>
      <c r="D27" s="45"/>
      <c r="E27" s="45"/>
      <c r="F27" s="45"/>
      <c r="G27" s="74"/>
      <c r="H27" s="74"/>
    </row>
    <row r="28" spans="1:8" s="39" customFormat="1" x14ac:dyDescent="0.3">
      <c r="A28" s="44" t="s">
        <v>79</v>
      </c>
      <c r="B28" s="44"/>
      <c r="C28" s="45"/>
      <c r="D28" s="45"/>
      <c r="E28" s="45"/>
      <c r="F28" s="45"/>
      <c r="G28" s="74"/>
      <c r="H28" s="74"/>
    </row>
    <row r="29" spans="1:8" s="39" customFormat="1" x14ac:dyDescent="0.3">
      <c r="A29" s="44" t="s">
        <v>80</v>
      </c>
      <c r="B29" s="44"/>
      <c r="C29" s="45"/>
      <c r="D29" s="45"/>
      <c r="E29" s="45"/>
      <c r="F29" s="45"/>
      <c r="G29" s="74"/>
      <c r="H29" s="74"/>
    </row>
    <row r="30" spans="1:8" s="39" customFormat="1" x14ac:dyDescent="0.3">
      <c r="A30" s="44" t="s">
        <v>81</v>
      </c>
      <c r="B30" s="44"/>
      <c r="C30" s="45"/>
      <c r="D30" s="45"/>
      <c r="E30" s="45"/>
      <c r="F30" s="45"/>
      <c r="G30" s="74"/>
      <c r="H30" s="74"/>
    </row>
    <row r="31" spans="1:8" s="39" customFormat="1" x14ac:dyDescent="0.3">
      <c r="A31" s="44" t="s">
        <v>82</v>
      </c>
      <c r="B31" s="44"/>
      <c r="C31" s="45"/>
      <c r="D31" s="45"/>
      <c r="E31" s="45"/>
      <c r="F31" s="45"/>
      <c r="G31" s="74"/>
      <c r="H31" s="74"/>
    </row>
    <row r="32" spans="1:8" s="39" customFormat="1" ht="26.4" x14ac:dyDescent="0.3">
      <c r="A32" s="44" t="s">
        <v>83</v>
      </c>
      <c r="B32" s="44"/>
      <c r="C32" s="45"/>
      <c r="D32" s="45"/>
      <c r="E32" s="45"/>
      <c r="F32" s="45"/>
      <c r="G32" s="74"/>
      <c r="H32" s="74"/>
    </row>
    <row r="33" spans="1:8" x14ac:dyDescent="0.3">
      <c r="A33" s="43" t="s">
        <v>84</v>
      </c>
      <c r="B33" s="43"/>
      <c r="C33" s="46"/>
      <c r="D33" s="46"/>
      <c r="E33" s="46"/>
      <c r="F33" s="46"/>
      <c r="G33" s="74"/>
      <c r="H33" s="74"/>
    </row>
    <row r="34" spans="1:8" s="39" customFormat="1" x14ac:dyDescent="0.3">
      <c r="A34" s="44" t="s">
        <v>85</v>
      </c>
      <c r="B34" s="44"/>
      <c r="C34" s="45"/>
      <c r="D34" s="45"/>
      <c r="E34" s="45"/>
      <c r="F34" s="45"/>
      <c r="G34" s="74"/>
      <c r="H34" s="74"/>
    </row>
    <row r="35" spans="1:8" s="39" customFormat="1" x14ac:dyDescent="0.3">
      <c r="A35" s="44" t="s">
        <v>86</v>
      </c>
      <c r="B35" s="44"/>
      <c r="C35" s="45"/>
      <c r="D35" s="45"/>
      <c r="E35" s="45"/>
      <c r="F35" s="45"/>
      <c r="G35" s="74"/>
      <c r="H35" s="74"/>
    </row>
    <row r="36" spans="1:8" s="39" customFormat="1" x14ac:dyDescent="0.3">
      <c r="A36" s="44" t="s">
        <v>87</v>
      </c>
      <c r="B36" s="44"/>
      <c r="C36" s="45"/>
      <c r="D36" s="45"/>
      <c r="E36" s="45"/>
      <c r="F36" s="45"/>
      <c r="G36" s="74"/>
      <c r="H36" s="74"/>
    </row>
    <row r="37" spans="1:8" s="39" customFormat="1" x14ac:dyDescent="0.3">
      <c r="A37" s="44" t="s">
        <v>88</v>
      </c>
      <c r="B37" s="44"/>
      <c r="C37" s="45"/>
      <c r="D37" s="45"/>
      <c r="E37" s="45"/>
      <c r="F37" s="45"/>
      <c r="G37" s="74"/>
      <c r="H37" s="74"/>
    </row>
    <row r="38" spans="1:8" s="39" customFormat="1" ht="26.4" x14ac:dyDescent="0.3">
      <c r="A38" s="44" t="s">
        <v>89</v>
      </c>
      <c r="B38" s="44"/>
      <c r="C38" s="45"/>
      <c r="D38" s="45"/>
      <c r="E38" s="45"/>
      <c r="F38" s="45"/>
      <c r="G38" s="74"/>
      <c r="H38" s="74"/>
    </row>
    <row r="39" spans="1:8" s="39" customFormat="1" ht="26.4" x14ac:dyDescent="0.3">
      <c r="A39" s="44" t="s">
        <v>90</v>
      </c>
      <c r="B39" s="44"/>
      <c r="C39" s="45"/>
      <c r="D39" s="45"/>
      <c r="E39" s="45"/>
      <c r="F39" s="45"/>
      <c r="G39" s="74"/>
      <c r="H39" s="74"/>
    </row>
    <row r="40" spans="1:8" x14ac:dyDescent="0.3">
      <c r="A40" s="43" t="s">
        <v>91</v>
      </c>
      <c r="B40" s="113">
        <f>B41+B46</f>
        <v>386843.63</v>
      </c>
      <c r="C40" s="113">
        <f t="shared" ref="C40:F40" si="1">C41+C46</f>
        <v>852774.20000000007</v>
      </c>
      <c r="D40" s="113">
        <f t="shared" si="1"/>
        <v>1042778.4299999999</v>
      </c>
      <c r="E40" s="113">
        <f t="shared" si="1"/>
        <v>0</v>
      </c>
      <c r="F40" s="113">
        <f t="shared" si="1"/>
        <v>612901.19999999995</v>
      </c>
      <c r="G40" s="74">
        <f t="shared" ref="G40:G46" si="2">(F40/B40)*100</f>
        <v>158.43642042134698</v>
      </c>
      <c r="H40" s="74" t="e">
        <f t="shared" ref="H40:H46" si="3">(F40/E40)*100</f>
        <v>#DIV/0!</v>
      </c>
    </row>
    <row r="41" spans="1:8" s="39" customFormat="1" x14ac:dyDescent="0.3">
      <c r="A41" s="44" t="s">
        <v>92</v>
      </c>
      <c r="B41" s="72">
        <v>358966.92</v>
      </c>
      <c r="C41" s="73">
        <v>774406.65</v>
      </c>
      <c r="D41" s="73">
        <v>949303.86</v>
      </c>
      <c r="E41" s="73">
        <v>0</v>
      </c>
      <c r="F41" s="73">
        <v>569164.44999999995</v>
      </c>
      <c r="G41" s="74">
        <f t="shared" si="2"/>
        <v>158.55623966687514</v>
      </c>
      <c r="H41" s="74" t="e">
        <f t="shared" si="3"/>
        <v>#DIV/0!</v>
      </c>
    </row>
    <row r="42" spans="1:8" s="39" customFormat="1" x14ac:dyDescent="0.3">
      <c r="A42" s="44" t="s">
        <v>93</v>
      </c>
      <c r="B42" s="44"/>
      <c r="C42" s="45"/>
      <c r="D42" s="45"/>
      <c r="E42" s="45"/>
      <c r="F42" s="45"/>
      <c r="G42" s="74"/>
      <c r="H42" s="74"/>
    </row>
    <row r="43" spans="1:8" s="39" customFormat="1" ht="26.4" x14ac:dyDescent="0.3">
      <c r="A43" s="44" t="s">
        <v>94</v>
      </c>
      <c r="B43" s="44"/>
      <c r="C43" s="45"/>
      <c r="D43" s="45"/>
      <c r="E43" s="45"/>
      <c r="F43" s="45"/>
      <c r="G43" s="74"/>
      <c r="H43" s="74"/>
    </row>
    <row r="44" spans="1:8" s="39" customFormat="1" x14ac:dyDescent="0.3">
      <c r="A44" s="44" t="s">
        <v>95</v>
      </c>
      <c r="B44" s="44"/>
      <c r="C44" s="45"/>
      <c r="D44" s="45"/>
      <c r="E44" s="45"/>
      <c r="F44" s="45"/>
      <c r="G44" s="74"/>
      <c r="H44" s="74"/>
    </row>
    <row r="45" spans="1:8" s="39" customFormat="1" ht="26.4" x14ac:dyDescent="0.3">
      <c r="A45" s="44" t="s">
        <v>96</v>
      </c>
      <c r="B45" s="44"/>
      <c r="C45" s="45"/>
      <c r="D45" s="45"/>
      <c r="E45" s="45"/>
      <c r="F45" s="45"/>
      <c r="G45" s="74"/>
      <c r="H45" s="74"/>
    </row>
    <row r="46" spans="1:8" s="39" customFormat="1" x14ac:dyDescent="0.3">
      <c r="A46" s="44" t="s">
        <v>97</v>
      </c>
      <c r="B46" s="72">
        <v>27876.71</v>
      </c>
      <c r="C46" s="73">
        <v>78367.55</v>
      </c>
      <c r="D46" s="73">
        <v>93474.57</v>
      </c>
      <c r="E46" s="73">
        <v>0</v>
      </c>
      <c r="F46" s="73">
        <v>43736.75</v>
      </c>
      <c r="G46" s="74">
        <f t="shared" si="2"/>
        <v>156.89351433508475</v>
      </c>
      <c r="H46" s="74" t="e">
        <f t="shared" si="3"/>
        <v>#DIV/0!</v>
      </c>
    </row>
    <row r="47" spans="1:8" s="39" customFormat="1" x14ac:dyDescent="0.3">
      <c r="A47" s="44" t="s">
        <v>98</v>
      </c>
      <c r="B47" s="44"/>
      <c r="C47" s="45"/>
      <c r="D47" s="45"/>
      <c r="E47" s="45"/>
      <c r="F47" s="45"/>
      <c r="G47" s="74"/>
      <c r="H47" s="74"/>
    </row>
    <row r="48" spans="1:8" s="39" customFormat="1" ht="26.4" x14ac:dyDescent="0.3">
      <c r="A48" s="44" t="s">
        <v>99</v>
      </c>
      <c r="B48" s="44"/>
      <c r="C48" s="45"/>
      <c r="D48" s="45"/>
      <c r="E48" s="45"/>
      <c r="F48" s="45"/>
      <c r="G48" s="74"/>
      <c r="H48" s="74"/>
    </row>
    <row r="49" spans="1:8" x14ac:dyDescent="0.3">
      <c r="A49" s="43" t="s">
        <v>100</v>
      </c>
      <c r="B49" s="43"/>
      <c r="C49" s="46"/>
      <c r="D49" s="46"/>
      <c r="E49" s="46"/>
      <c r="F49" s="46"/>
      <c r="G49" s="74"/>
      <c r="H49" s="74"/>
    </row>
    <row r="50" spans="1:8" s="39" customFormat="1" x14ac:dyDescent="0.3">
      <c r="A50" s="44" t="s">
        <v>101</v>
      </c>
      <c r="B50" s="44"/>
      <c r="C50" s="45"/>
      <c r="D50" s="45"/>
      <c r="E50" s="45"/>
      <c r="F50" s="45"/>
      <c r="G50" s="74"/>
      <c r="H50" s="74"/>
    </row>
    <row r="51" spans="1:8" s="39" customFormat="1" x14ac:dyDescent="0.3">
      <c r="A51" s="44" t="s">
        <v>102</v>
      </c>
      <c r="B51" s="44"/>
      <c r="C51" s="45"/>
      <c r="D51" s="45"/>
      <c r="E51" s="45"/>
      <c r="F51" s="45"/>
      <c r="G51" s="74"/>
      <c r="H51" s="74"/>
    </row>
    <row r="52" spans="1:8" s="39" customFormat="1" x14ac:dyDescent="0.3">
      <c r="A52" s="44" t="s">
        <v>103</v>
      </c>
      <c r="B52" s="44"/>
      <c r="C52" s="45"/>
      <c r="D52" s="45"/>
      <c r="E52" s="45"/>
      <c r="F52" s="45"/>
      <c r="G52" s="74"/>
      <c r="H52" s="74"/>
    </row>
    <row r="53" spans="1:8" s="39" customFormat="1" x14ac:dyDescent="0.3">
      <c r="A53" s="44" t="s">
        <v>104</v>
      </c>
      <c r="B53" s="44"/>
      <c r="C53" s="45"/>
      <c r="D53" s="45"/>
      <c r="E53" s="45"/>
      <c r="F53" s="45"/>
      <c r="G53" s="74"/>
      <c r="H53" s="74"/>
    </row>
    <row r="54" spans="1:8" s="39" customFormat="1" x14ac:dyDescent="0.3">
      <c r="A54" s="44" t="s">
        <v>105</v>
      </c>
      <c r="B54" s="44"/>
      <c r="C54" s="45"/>
      <c r="D54" s="45"/>
      <c r="E54" s="45"/>
      <c r="F54" s="45"/>
      <c r="G54" s="74"/>
      <c r="H54" s="74"/>
    </row>
    <row r="55" spans="1:8" s="39" customFormat="1" x14ac:dyDescent="0.3">
      <c r="A55" s="44" t="s">
        <v>106</v>
      </c>
      <c r="B55" s="44"/>
      <c r="C55" s="45"/>
      <c r="D55" s="45"/>
      <c r="E55" s="45"/>
      <c r="F55" s="45"/>
      <c r="G55" s="74"/>
      <c r="H55" s="74"/>
    </row>
    <row r="56" spans="1:8" s="39" customFormat="1" ht="39.6" x14ac:dyDescent="0.3">
      <c r="A56" s="44" t="s">
        <v>107</v>
      </c>
      <c r="B56" s="44"/>
      <c r="C56" s="45"/>
      <c r="D56" s="45"/>
      <c r="E56" s="45"/>
      <c r="F56" s="45"/>
      <c r="G56" s="74"/>
      <c r="H56" s="74"/>
    </row>
    <row r="57" spans="1:8" s="39" customFormat="1" x14ac:dyDescent="0.3">
      <c r="A57" s="44" t="s">
        <v>108</v>
      </c>
      <c r="B57" s="44"/>
      <c r="C57" s="45"/>
      <c r="D57" s="45"/>
      <c r="E57" s="45"/>
      <c r="F57" s="45"/>
      <c r="G57" s="74"/>
      <c r="H57" s="74"/>
    </row>
    <row r="58" spans="1:8" s="39" customFormat="1" ht="26.4" x14ac:dyDescent="0.3">
      <c r="A58" s="44" t="s">
        <v>109</v>
      </c>
      <c r="B58" s="44"/>
      <c r="C58" s="45"/>
      <c r="D58" s="45"/>
      <c r="E58" s="45"/>
      <c r="F58" s="45"/>
      <c r="G58" s="74"/>
      <c r="H58" s="74"/>
    </row>
    <row r="59" spans="1:8" x14ac:dyDescent="0.3">
      <c r="A59" s="47" t="s">
        <v>36</v>
      </c>
      <c r="B59" s="47"/>
      <c r="C59" s="45"/>
      <c r="D59" s="45"/>
      <c r="E59" s="45"/>
      <c r="F59" s="45"/>
      <c r="G59" s="74"/>
      <c r="H59" s="74"/>
    </row>
  </sheetData>
  <mergeCells count="4">
    <mergeCell ref="A7:H7"/>
    <mergeCell ref="A5:H5"/>
    <mergeCell ref="A3:H3"/>
    <mergeCell ref="A1:H1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25"/>
  <sheetViews>
    <sheetView topLeftCell="A22" workbookViewId="0">
      <selection activeCell="E13" sqref="E13:E14"/>
    </sheetView>
  </sheetViews>
  <sheetFormatPr defaultRowHeight="14.4" x14ac:dyDescent="0.3"/>
  <cols>
    <col min="1" max="1" width="7.44140625" bestFit="1" customWidth="1"/>
    <col min="2" max="2" width="8.44140625" bestFit="1" customWidth="1"/>
    <col min="3" max="3" width="5.44140625" bestFit="1" customWidth="1"/>
    <col min="4" max="4" width="41" bestFit="1" customWidth="1"/>
    <col min="5" max="5" width="22.44140625" customWidth="1"/>
    <col min="6" max="6" width="25.33203125" customWidth="1"/>
    <col min="7" max="8" width="23.109375" customWidth="1"/>
    <col min="9" max="9" width="17" customWidth="1"/>
    <col min="10" max="10" width="8.33203125" customWidth="1"/>
    <col min="11" max="11" width="9.88671875" customWidth="1"/>
  </cols>
  <sheetData>
    <row r="1" spans="1:11" ht="42" customHeight="1" x14ac:dyDescent="0.3">
      <c r="A1" s="138" t="s">
        <v>229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</row>
    <row r="2" spans="1:11" ht="18" customHeight="1" x14ac:dyDescent="0.3">
      <c r="A2" s="4"/>
      <c r="B2" s="4"/>
      <c r="C2" s="4"/>
      <c r="D2" s="4"/>
      <c r="E2" s="22"/>
      <c r="F2" s="4"/>
      <c r="G2" s="4"/>
      <c r="H2" s="4"/>
      <c r="I2" s="22"/>
      <c r="J2" s="4"/>
    </row>
    <row r="3" spans="1:11" ht="15.75" customHeight="1" x14ac:dyDescent="0.3">
      <c r="A3" s="138" t="s">
        <v>27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</row>
    <row r="4" spans="1:11" ht="17.399999999999999" x14ac:dyDescent="0.3">
      <c r="A4" s="4"/>
      <c r="B4" s="4"/>
      <c r="C4" s="4"/>
      <c r="D4" s="4"/>
      <c r="E4" s="22"/>
      <c r="F4" s="4"/>
      <c r="G4" s="4"/>
      <c r="H4" s="5"/>
      <c r="I4" s="5"/>
      <c r="J4" s="5"/>
    </row>
    <row r="5" spans="1:11" ht="18" customHeight="1" x14ac:dyDescent="0.3">
      <c r="A5" s="138" t="s">
        <v>23</v>
      </c>
      <c r="B5" s="138"/>
      <c r="C5" s="138"/>
      <c r="D5" s="138"/>
      <c r="E5" s="138"/>
      <c r="F5" s="138"/>
      <c r="G5" s="138"/>
      <c r="H5" s="138"/>
      <c r="I5" s="138"/>
      <c r="J5" s="138"/>
      <c r="K5" s="138"/>
    </row>
    <row r="6" spans="1:11" ht="17.399999999999999" x14ac:dyDescent="0.3">
      <c r="A6" s="4"/>
      <c r="B6" s="4"/>
      <c r="C6" s="4"/>
      <c r="D6" s="4"/>
      <c r="E6" s="22"/>
      <c r="F6" s="4"/>
      <c r="G6" s="4"/>
      <c r="H6" s="5"/>
      <c r="I6" s="5"/>
      <c r="J6" s="5"/>
    </row>
    <row r="7" spans="1:11" ht="26.4" x14ac:dyDescent="0.3">
      <c r="A7" s="18" t="s">
        <v>9</v>
      </c>
      <c r="B7" s="17" t="s">
        <v>10</v>
      </c>
      <c r="C7" s="17" t="s">
        <v>11</v>
      </c>
      <c r="D7" s="17" t="s">
        <v>38</v>
      </c>
      <c r="E7" s="17" t="s">
        <v>222</v>
      </c>
      <c r="F7" s="18" t="s">
        <v>223</v>
      </c>
      <c r="G7" s="18" t="s">
        <v>215</v>
      </c>
      <c r="H7" s="18" t="s">
        <v>216</v>
      </c>
      <c r="I7" s="18" t="s">
        <v>224</v>
      </c>
      <c r="J7" s="18" t="s">
        <v>173</v>
      </c>
      <c r="K7" s="18" t="s">
        <v>173</v>
      </c>
    </row>
    <row r="8" spans="1:11" x14ac:dyDescent="0.3">
      <c r="A8" s="165">
        <v>1</v>
      </c>
      <c r="B8" s="166"/>
      <c r="C8" s="167"/>
      <c r="D8" s="112">
        <v>2</v>
      </c>
      <c r="E8" s="112">
        <v>3</v>
      </c>
      <c r="F8" s="18">
        <v>4</v>
      </c>
      <c r="G8" s="18">
        <v>5</v>
      </c>
      <c r="H8" s="18">
        <v>6</v>
      </c>
      <c r="I8" s="18">
        <v>7</v>
      </c>
      <c r="J8" s="18" t="s">
        <v>174</v>
      </c>
      <c r="K8" s="18" t="s">
        <v>177</v>
      </c>
    </row>
    <row r="9" spans="1:11" x14ac:dyDescent="0.3">
      <c r="A9" s="9">
        <v>8</v>
      </c>
      <c r="B9" s="9"/>
      <c r="C9" s="9"/>
      <c r="D9" s="9" t="s">
        <v>24</v>
      </c>
      <c r="E9" s="74">
        <v>0</v>
      </c>
      <c r="F9" s="66">
        <v>0</v>
      </c>
      <c r="G9" s="66">
        <v>0</v>
      </c>
      <c r="H9" s="66">
        <v>0</v>
      </c>
      <c r="I9" s="66">
        <v>0</v>
      </c>
      <c r="J9" s="66" t="s">
        <v>183</v>
      </c>
      <c r="K9" s="66" t="s">
        <v>183</v>
      </c>
    </row>
    <row r="10" spans="1:11" s="40" customFormat="1" ht="26.4" x14ac:dyDescent="0.3">
      <c r="A10" s="14"/>
      <c r="B10" s="14">
        <v>81</v>
      </c>
      <c r="C10" s="14"/>
      <c r="D10" s="14" t="s">
        <v>62</v>
      </c>
      <c r="E10" s="75"/>
      <c r="F10" s="66"/>
      <c r="G10" s="66"/>
      <c r="H10" s="66"/>
      <c r="I10" s="66"/>
      <c r="J10" s="66"/>
      <c r="K10" s="66"/>
    </row>
    <row r="11" spans="1:11" x14ac:dyDescent="0.3">
      <c r="A11" s="9"/>
      <c r="B11" s="9"/>
      <c r="C11" s="16" t="s">
        <v>47</v>
      </c>
      <c r="D11" s="16" t="s">
        <v>48</v>
      </c>
      <c r="E11" s="76"/>
      <c r="F11" s="66"/>
      <c r="G11" s="66"/>
      <c r="H11" s="66"/>
      <c r="I11" s="66"/>
      <c r="J11" s="66"/>
      <c r="K11" s="66"/>
    </row>
    <row r="12" spans="1:11" x14ac:dyDescent="0.3">
      <c r="A12" s="9"/>
      <c r="B12" s="25" t="s">
        <v>36</v>
      </c>
      <c r="C12" s="16"/>
      <c r="D12" s="16"/>
      <c r="E12" s="76"/>
      <c r="F12" s="66"/>
      <c r="G12" s="66"/>
      <c r="H12" s="66"/>
      <c r="I12" s="66"/>
      <c r="J12" s="66"/>
      <c r="K12" s="66"/>
    </row>
    <row r="13" spans="1:11" x14ac:dyDescent="0.3">
      <c r="A13" s="9"/>
      <c r="B13" s="14">
        <v>84</v>
      </c>
      <c r="C13" s="14"/>
      <c r="D13" s="14" t="s">
        <v>31</v>
      </c>
      <c r="E13" s="75"/>
      <c r="F13" s="66"/>
      <c r="G13" s="66"/>
      <c r="H13" s="66"/>
      <c r="I13" s="66"/>
      <c r="J13" s="66"/>
      <c r="K13" s="66"/>
    </row>
    <row r="14" spans="1:11" ht="26.4" x14ac:dyDescent="0.3">
      <c r="A14" s="10"/>
      <c r="B14" s="10"/>
      <c r="C14" s="11" t="s">
        <v>60</v>
      </c>
      <c r="D14" s="15" t="s">
        <v>61</v>
      </c>
      <c r="E14" s="77"/>
      <c r="F14" s="66"/>
      <c r="G14" s="66"/>
      <c r="H14" s="66"/>
      <c r="I14" s="66"/>
      <c r="J14" s="66"/>
      <c r="K14" s="66"/>
    </row>
    <row r="15" spans="1:11" ht="26.4" x14ac:dyDescent="0.3">
      <c r="A15" s="12">
        <v>5</v>
      </c>
      <c r="B15" s="13"/>
      <c r="C15" s="13"/>
      <c r="D15" s="23" t="s">
        <v>25</v>
      </c>
      <c r="E15" s="74">
        <v>0</v>
      </c>
      <c r="F15" s="66">
        <v>0</v>
      </c>
      <c r="G15" s="66">
        <v>0</v>
      </c>
      <c r="H15" s="66">
        <v>0</v>
      </c>
      <c r="I15" s="66">
        <v>0</v>
      </c>
      <c r="J15" s="66" t="s">
        <v>183</v>
      </c>
      <c r="K15" s="66" t="s">
        <v>183</v>
      </c>
    </row>
    <row r="16" spans="1:11" ht="26.4" x14ac:dyDescent="0.3">
      <c r="A16" s="14"/>
      <c r="B16" s="14">
        <v>54</v>
      </c>
      <c r="C16" s="14"/>
      <c r="D16" s="24" t="s">
        <v>32</v>
      </c>
      <c r="E16" s="78"/>
      <c r="F16" s="66"/>
      <c r="G16" s="66"/>
      <c r="H16" s="66"/>
      <c r="I16" s="66"/>
      <c r="J16" s="66"/>
      <c r="K16" s="67"/>
    </row>
    <row r="17" spans="1:11" x14ac:dyDescent="0.3">
      <c r="A17" s="10"/>
      <c r="B17" s="10"/>
      <c r="C17" s="11" t="s">
        <v>51</v>
      </c>
      <c r="D17" s="11" t="s">
        <v>13</v>
      </c>
      <c r="E17" s="79"/>
      <c r="F17" s="66"/>
      <c r="G17" s="66"/>
      <c r="H17" s="66"/>
      <c r="I17" s="66"/>
      <c r="J17" s="66"/>
      <c r="K17" s="66"/>
    </row>
    <row r="18" spans="1:11" x14ac:dyDescent="0.3">
      <c r="A18" s="10"/>
      <c r="B18" s="10"/>
      <c r="C18" s="16" t="s">
        <v>47</v>
      </c>
      <c r="D18" s="16" t="s">
        <v>48</v>
      </c>
      <c r="E18" s="80"/>
      <c r="F18" s="66"/>
      <c r="G18" s="66"/>
      <c r="H18" s="66"/>
      <c r="I18" s="66"/>
      <c r="J18" s="66"/>
      <c r="K18" s="66"/>
    </row>
    <row r="19" spans="1:11" x14ac:dyDescent="0.3">
      <c r="A19" s="14"/>
      <c r="B19" s="14"/>
      <c r="C19" s="11" t="s">
        <v>56</v>
      </c>
      <c r="D19" s="11" t="s">
        <v>57</v>
      </c>
      <c r="E19" s="79"/>
      <c r="F19" s="66"/>
      <c r="G19" s="66"/>
      <c r="H19" s="66"/>
      <c r="I19" s="66"/>
      <c r="J19" s="66"/>
      <c r="K19" s="67"/>
    </row>
    <row r="20" spans="1:11" ht="26.4" x14ac:dyDescent="0.3">
      <c r="A20" s="10"/>
      <c r="B20" s="10"/>
      <c r="C20" s="11" t="s">
        <v>44</v>
      </c>
      <c r="D20" s="15" t="s">
        <v>45</v>
      </c>
      <c r="E20" s="81"/>
      <c r="F20" s="66"/>
      <c r="G20" s="66"/>
      <c r="H20" s="66"/>
      <c r="I20" s="66"/>
      <c r="J20" s="66"/>
      <c r="K20" s="66"/>
    </row>
    <row r="21" spans="1:11" x14ac:dyDescent="0.3">
      <c r="A21" s="10"/>
      <c r="B21" s="25"/>
      <c r="C21" s="11" t="s">
        <v>54</v>
      </c>
      <c r="D21" s="11" t="s">
        <v>55</v>
      </c>
      <c r="E21" s="79"/>
      <c r="F21" s="66"/>
      <c r="G21" s="66"/>
      <c r="H21" s="66"/>
      <c r="I21" s="66"/>
      <c r="J21" s="66"/>
      <c r="K21" s="66"/>
    </row>
    <row r="22" spans="1:11" x14ac:dyDescent="0.3">
      <c r="A22" s="10"/>
      <c r="B22" s="10"/>
      <c r="C22" s="11" t="s">
        <v>40</v>
      </c>
      <c r="D22" s="11" t="s">
        <v>41</v>
      </c>
      <c r="E22" s="79"/>
      <c r="F22" s="66"/>
      <c r="G22" s="66"/>
      <c r="H22" s="66"/>
      <c r="I22" s="66"/>
      <c r="J22" s="66"/>
      <c r="K22" s="66"/>
    </row>
    <row r="23" spans="1:11" x14ac:dyDescent="0.3">
      <c r="A23" s="10"/>
      <c r="B23" s="25"/>
      <c r="C23" s="11" t="s">
        <v>42</v>
      </c>
      <c r="D23" s="11" t="s">
        <v>43</v>
      </c>
      <c r="E23" s="79"/>
      <c r="F23" s="66"/>
      <c r="G23" s="66"/>
      <c r="H23" s="66"/>
      <c r="I23" s="66"/>
      <c r="J23" s="66"/>
      <c r="K23" s="66"/>
    </row>
    <row r="24" spans="1:11" s="39" customFormat="1" x14ac:dyDescent="0.3">
      <c r="A24" s="11"/>
      <c r="B24" s="16"/>
      <c r="C24" s="16" t="s">
        <v>49</v>
      </c>
      <c r="D24" s="16" t="s">
        <v>50</v>
      </c>
      <c r="E24" s="80"/>
      <c r="F24" s="82"/>
      <c r="G24" s="82"/>
      <c r="H24" s="82"/>
      <c r="I24" s="82"/>
      <c r="J24" s="82"/>
      <c r="K24" s="82"/>
    </row>
    <row r="25" spans="1:11" x14ac:dyDescent="0.3">
      <c r="A25" s="14"/>
      <c r="B25" s="14"/>
      <c r="C25" s="11" t="s">
        <v>52</v>
      </c>
      <c r="D25" s="11" t="s">
        <v>53</v>
      </c>
      <c r="E25" s="79"/>
      <c r="F25" s="66"/>
      <c r="G25" s="66"/>
      <c r="H25" s="66"/>
      <c r="I25" s="66"/>
      <c r="J25" s="66"/>
      <c r="K25" s="67"/>
    </row>
  </sheetData>
  <mergeCells count="4">
    <mergeCell ref="A5:K5"/>
    <mergeCell ref="A3:K3"/>
    <mergeCell ref="A1:K1"/>
    <mergeCell ref="A8:C8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162"/>
  <sheetViews>
    <sheetView topLeftCell="A145" zoomScaleNormal="100" workbookViewId="0">
      <selection activeCell="A159" sqref="A159:D159"/>
    </sheetView>
  </sheetViews>
  <sheetFormatPr defaultRowHeight="14.4" x14ac:dyDescent="0.3"/>
  <cols>
    <col min="1" max="1" width="9.44140625" bestFit="1" customWidth="1"/>
    <col min="2" max="2" width="8.44140625" bestFit="1" customWidth="1"/>
    <col min="3" max="3" width="8.6640625" customWidth="1"/>
    <col min="4" max="4" width="30" customWidth="1"/>
    <col min="5" max="5" width="21.33203125" customWidth="1"/>
    <col min="6" max="7" width="25.33203125" customWidth="1"/>
    <col min="8" max="9" width="22.6640625" customWidth="1"/>
    <col min="10" max="10" width="8.109375" customWidth="1"/>
    <col min="11" max="11" width="8.44140625" customWidth="1"/>
  </cols>
  <sheetData>
    <row r="1" spans="1:11" ht="42" customHeight="1" x14ac:dyDescent="0.3">
      <c r="A1" s="138" t="s">
        <v>221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</row>
    <row r="2" spans="1:11" ht="17.399999999999999" x14ac:dyDescent="0.3">
      <c r="A2" s="4"/>
      <c r="B2" s="4"/>
      <c r="C2" s="4"/>
      <c r="D2" s="4"/>
      <c r="E2" s="22"/>
      <c r="F2" s="4"/>
      <c r="G2" s="4"/>
      <c r="H2" s="5"/>
      <c r="I2" s="5"/>
      <c r="J2" s="5"/>
    </row>
    <row r="3" spans="1:11" ht="18" customHeight="1" x14ac:dyDescent="0.3">
      <c r="A3" s="138" t="s">
        <v>26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</row>
    <row r="4" spans="1:11" ht="17.399999999999999" x14ac:dyDescent="0.3">
      <c r="A4" s="4"/>
      <c r="B4" s="4"/>
      <c r="C4" s="4"/>
      <c r="D4" s="4"/>
      <c r="E4" s="22"/>
      <c r="F4" s="4"/>
      <c r="G4" s="4"/>
      <c r="H4" s="5"/>
      <c r="I4" s="5"/>
      <c r="J4" s="5"/>
    </row>
    <row r="5" spans="1:11" ht="22.5" customHeight="1" x14ac:dyDescent="0.3">
      <c r="A5" s="165" t="s">
        <v>28</v>
      </c>
      <c r="B5" s="186"/>
      <c r="C5" s="187"/>
      <c r="D5" s="17" t="s">
        <v>29</v>
      </c>
      <c r="E5" s="17" t="s">
        <v>222</v>
      </c>
      <c r="F5" s="18" t="s">
        <v>223</v>
      </c>
      <c r="G5" s="18" t="s">
        <v>215</v>
      </c>
      <c r="H5" s="18" t="s">
        <v>216</v>
      </c>
      <c r="I5" s="18" t="s">
        <v>224</v>
      </c>
      <c r="J5" s="18" t="s">
        <v>173</v>
      </c>
      <c r="K5" s="18" t="s">
        <v>173</v>
      </c>
    </row>
    <row r="6" spans="1:11" ht="12.75" customHeight="1" x14ac:dyDescent="0.3">
      <c r="A6" s="107"/>
      <c r="B6" s="109">
        <v>1</v>
      </c>
      <c r="C6" s="108"/>
      <c r="D6" s="17">
        <v>2</v>
      </c>
      <c r="E6" s="17">
        <v>3</v>
      </c>
      <c r="F6" s="17">
        <v>4</v>
      </c>
      <c r="G6" s="17">
        <v>5</v>
      </c>
      <c r="H6" s="17">
        <v>6</v>
      </c>
      <c r="I6" s="17">
        <v>7</v>
      </c>
      <c r="J6" s="110" t="s">
        <v>174</v>
      </c>
      <c r="K6" s="110" t="s">
        <v>177</v>
      </c>
    </row>
    <row r="7" spans="1:11" ht="41.25" customHeight="1" x14ac:dyDescent="0.3">
      <c r="A7" s="183" t="s">
        <v>163</v>
      </c>
      <c r="B7" s="184"/>
      <c r="C7" s="185"/>
      <c r="D7" s="17" t="s">
        <v>189</v>
      </c>
      <c r="E7" s="71">
        <f>E8+E98</f>
        <v>488814.3</v>
      </c>
      <c r="F7" s="71">
        <f>F8+F98</f>
        <v>1118184.2000000002</v>
      </c>
      <c r="G7" s="71">
        <f>G8+G98</f>
        <v>1180907.8700000001</v>
      </c>
      <c r="H7" s="71">
        <f>H8+H98</f>
        <v>0</v>
      </c>
      <c r="I7" s="71">
        <f>I8+I98</f>
        <v>610837.64</v>
      </c>
      <c r="J7" s="71">
        <f>(I7/E7)*100</f>
        <v>124.96312812452501</v>
      </c>
      <c r="K7" s="71" t="e">
        <f>(I7/H7)*100</f>
        <v>#DIV/0!</v>
      </c>
    </row>
    <row r="8" spans="1:11" ht="26.4" x14ac:dyDescent="0.3">
      <c r="A8" s="177" t="s">
        <v>122</v>
      </c>
      <c r="B8" s="178"/>
      <c r="C8" s="179"/>
      <c r="D8" s="27" t="s">
        <v>123</v>
      </c>
      <c r="E8" s="68">
        <f>E9+E18+E27+E37+E43+E56+E66+E87+E91</f>
        <v>43346.23</v>
      </c>
      <c r="F8" s="68">
        <f>F9+F18+F27+F32+F37+F43+F56+F66+F87+F91+F95</f>
        <v>99916.13</v>
      </c>
      <c r="G8" s="68">
        <f>G9+G18+G27+G32+G37+G43+G56+G66+G87</f>
        <v>114734.38</v>
      </c>
      <c r="H8" s="68">
        <f>H9+H18+H27+H32+H37+H43+H66+H87+H91+H56</f>
        <v>0</v>
      </c>
      <c r="I8" s="68">
        <f>I9+I18+I27+I32+I37+I43+I56+I66+I87+I91+I95</f>
        <v>43736.75</v>
      </c>
      <c r="J8" s="68">
        <f>(I8/E8)*100</f>
        <v>100.90093186881535</v>
      </c>
      <c r="K8" s="68" t="e">
        <f>(I8/H8)*100</f>
        <v>#DIV/0!</v>
      </c>
    </row>
    <row r="9" spans="1:11" x14ac:dyDescent="0.3">
      <c r="A9" s="177" t="s">
        <v>124</v>
      </c>
      <c r="B9" s="178"/>
      <c r="C9" s="179"/>
      <c r="D9" s="27" t="s">
        <v>125</v>
      </c>
      <c r="E9" s="68">
        <f>E10</f>
        <v>818.63</v>
      </c>
      <c r="F9" s="68">
        <f t="shared" ref="F9:I9" si="0">F10</f>
        <v>0</v>
      </c>
      <c r="G9" s="68">
        <f>G10+G14</f>
        <v>0</v>
      </c>
      <c r="H9" s="68">
        <f t="shared" si="0"/>
        <v>0</v>
      </c>
      <c r="I9" s="68">
        <f t="shared" si="0"/>
        <v>0</v>
      </c>
      <c r="J9" s="68">
        <f t="shared" ref="J9:J102" si="1">(I9/E9)*100</f>
        <v>0</v>
      </c>
      <c r="K9" s="68" t="e">
        <f t="shared" ref="K9:K50" si="2">(I9/H9)*100</f>
        <v>#DIV/0!</v>
      </c>
    </row>
    <row r="10" spans="1:11" x14ac:dyDescent="0.3">
      <c r="A10" s="180" t="s">
        <v>126</v>
      </c>
      <c r="B10" s="181"/>
      <c r="C10" s="182"/>
      <c r="D10" s="34" t="s">
        <v>13</v>
      </c>
      <c r="E10" s="69">
        <f>E11</f>
        <v>818.63</v>
      </c>
      <c r="F10" s="69">
        <f t="shared" ref="F10" si="3">F11</f>
        <v>0</v>
      </c>
      <c r="G10" s="69">
        <f>G11</f>
        <v>0</v>
      </c>
      <c r="H10" s="69">
        <v>0</v>
      </c>
      <c r="I10" s="69">
        <f>I11</f>
        <v>0</v>
      </c>
      <c r="J10" s="68">
        <f t="shared" si="1"/>
        <v>0</v>
      </c>
      <c r="K10" s="68" t="e">
        <f t="shared" si="2"/>
        <v>#DIV/0!</v>
      </c>
    </row>
    <row r="11" spans="1:11" x14ac:dyDescent="0.3">
      <c r="A11" s="171">
        <v>3</v>
      </c>
      <c r="B11" s="172"/>
      <c r="C11" s="173"/>
      <c r="D11" s="26" t="s">
        <v>17</v>
      </c>
      <c r="E11" s="70">
        <f>E12+E13</f>
        <v>818.63</v>
      </c>
      <c r="F11" s="70">
        <f t="shared" ref="F11" si="4">F12+F13</f>
        <v>0</v>
      </c>
      <c r="G11" s="70">
        <f>G12+G13</f>
        <v>0</v>
      </c>
      <c r="H11" s="70">
        <v>0</v>
      </c>
      <c r="I11" s="70">
        <f t="shared" ref="I11" si="5">I12+I13</f>
        <v>0</v>
      </c>
      <c r="J11" s="68">
        <f t="shared" si="1"/>
        <v>0</v>
      </c>
      <c r="K11" s="68" t="e">
        <f t="shared" si="2"/>
        <v>#DIV/0!</v>
      </c>
    </row>
    <row r="12" spans="1:11" x14ac:dyDescent="0.3">
      <c r="A12" s="174">
        <v>31</v>
      </c>
      <c r="B12" s="175"/>
      <c r="C12" s="176"/>
      <c r="D12" s="26" t="s">
        <v>18</v>
      </c>
      <c r="E12" s="70">
        <v>0</v>
      </c>
      <c r="F12" s="66">
        <v>0</v>
      </c>
      <c r="G12" s="66">
        <v>0</v>
      </c>
      <c r="H12" s="66">
        <v>0</v>
      </c>
      <c r="I12" s="66">
        <v>0</v>
      </c>
      <c r="J12" s="68">
        <v>0</v>
      </c>
      <c r="K12" s="68">
        <v>0</v>
      </c>
    </row>
    <row r="13" spans="1:11" x14ac:dyDescent="0.3">
      <c r="A13" s="174">
        <v>32</v>
      </c>
      <c r="B13" s="175"/>
      <c r="C13" s="176"/>
      <c r="D13" s="26" t="s">
        <v>30</v>
      </c>
      <c r="E13" s="70">
        <v>818.63</v>
      </c>
      <c r="F13" s="66">
        <v>0</v>
      </c>
      <c r="G13" s="66">
        <v>0</v>
      </c>
      <c r="H13" s="66">
        <v>0</v>
      </c>
      <c r="I13" s="66">
        <v>0</v>
      </c>
      <c r="J13" s="68">
        <f t="shared" si="1"/>
        <v>0</v>
      </c>
      <c r="K13" s="68" t="e">
        <f t="shared" si="2"/>
        <v>#DIV/0!</v>
      </c>
    </row>
    <row r="14" spans="1:11" ht="52.8" x14ac:dyDescent="0.3">
      <c r="A14" s="125" t="s">
        <v>202</v>
      </c>
      <c r="B14" s="126"/>
      <c r="C14" s="127"/>
      <c r="D14" s="124" t="s">
        <v>203</v>
      </c>
      <c r="E14" s="70">
        <v>0</v>
      </c>
      <c r="F14" s="121">
        <v>0</v>
      </c>
      <c r="G14" s="121">
        <f>G15</f>
        <v>0</v>
      </c>
      <c r="H14" s="121"/>
      <c r="I14" s="121"/>
      <c r="J14" s="68"/>
      <c r="K14" s="68"/>
    </row>
    <row r="15" spans="1:11" x14ac:dyDescent="0.3">
      <c r="A15" s="125">
        <v>3</v>
      </c>
      <c r="B15" s="126"/>
      <c r="C15" s="127"/>
      <c r="D15" s="124" t="s">
        <v>17</v>
      </c>
      <c r="E15" s="70">
        <v>0</v>
      </c>
      <c r="F15" s="121">
        <v>0</v>
      </c>
      <c r="G15" s="121">
        <f>G16+G17</f>
        <v>0</v>
      </c>
      <c r="H15" s="121"/>
      <c r="I15" s="121"/>
      <c r="J15" s="68"/>
      <c r="K15" s="68"/>
    </row>
    <row r="16" spans="1:11" x14ac:dyDescent="0.3">
      <c r="A16" s="125">
        <v>31</v>
      </c>
      <c r="B16" s="126"/>
      <c r="C16" s="127"/>
      <c r="D16" s="124" t="s">
        <v>18</v>
      </c>
      <c r="E16" s="70">
        <v>0</v>
      </c>
      <c r="F16" s="121">
        <v>0</v>
      </c>
      <c r="G16" s="121">
        <v>0</v>
      </c>
      <c r="H16" s="121"/>
      <c r="I16" s="121"/>
      <c r="J16" s="68"/>
      <c r="K16" s="68"/>
    </row>
    <row r="17" spans="1:11" x14ac:dyDescent="0.3">
      <c r="A17" s="125">
        <v>32</v>
      </c>
      <c r="B17" s="126"/>
      <c r="C17" s="127"/>
      <c r="D17" s="124" t="s">
        <v>30</v>
      </c>
      <c r="E17" s="70">
        <v>0</v>
      </c>
      <c r="F17" s="121">
        <v>0</v>
      </c>
      <c r="G17" s="121">
        <v>0</v>
      </c>
      <c r="H17" s="121"/>
      <c r="I17" s="121"/>
      <c r="J17" s="68"/>
      <c r="K17" s="68"/>
    </row>
    <row r="18" spans="1:11" ht="25.5" customHeight="1" x14ac:dyDescent="0.3">
      <c r="A18" s="177" t="s">
        <v>127</v>
      </c>
      <c r="B18" s="178"/>
      <c r="C18" s="179"/>
      <c r="D18" s="128" t="s">
        <v>128</v>
      </c>
      <c r="E18" s="68">
        <f>E19+E23</f>
        <v>597.25</v>
      </c>
      <c r="F18" s="68">
        <f>F20+F23</f>
        <v>1313.95</v>
      </c>
      <c r="G18" s="68">
        <f>G21+G26</f>
        <v>1313.95</v>
      </c>
      <c r="H18" s="68">
        <f>H23+H21</f>
        <v>0</v>
      </c>
      <c r="I18" s="68">
        <f>I21+I26</f>
        <v>597.25</v>
      </c>
      <c r="J18" s="68">
        <f t="shared" si="1"/>
        <v>100</v>
      </c>
      <c r="K18" s="68" t="e">
        <f t="shared" si="2"/>
        <v>#DIV/0!</v>
      </c>
    </row>
    <row r="19" spans="1:11" ht="15" customHeight="1" x14ac:dyDescent="0.3">
      <c r="A19" s="180" t="s">
        <v>126</v>
      </c>
      <c r="B19" s="181"/>
      <c r="C19" s="182"/>
      <c r="D19" s="116" t="s">
        <v>13</v>
      </c>
      <c r="E19" s="69">
        <v>0</v>
      </c>
      <c r="F19" s="69">
        <v>0</v>
      </c>
      <c r="G19" s="69">
        <v>0</v>
      </c>
      <c r="H19" s="69">
        <f t="shared" ref="H19:I19" si="6">H20</f>
        <v>0</v>
      </c>
      <c r="I19" s="69">
        <f t="shared" si="6"/>
        <v>0</v>
      </c>
      <c r="J19" s="68" t="e">
        <f t="shared" ref="J19:J21" si="7">(I19/E19)*100</f>
        <v>#DIV/0!</v>
      </c>
      <c r="K19" s="68">
        <v>0</v>
      </c>
    </row>
    <row r="20" spans="1:11" x14ac:dyDescent="0.3">
      <c r="A20" s="171">
        <v>3</v>
      </c>
      <c r="B20" s="172"/>
      <c r="C20" s="173"/>
      <c r="D20" s="117" t="s">
        <v>17</v>
      </c>
      <c r="E20" s="70">
        <v>0</v>
      </c>
      <c r="F20" s="70">
        <f t="shared" ref="F20:G20" si="8">F21+F22</f>
        <v>0</v>
      </c>
      <c r="G20" s="70">
        <f t="shared" si="8"/>
        <v>0</v>
      </c>
      <c r="H20" s="70">
        <v>0</v>
      </c>
      <c r="I20" s="70">
        <v>0</v>
      </c>
      <c r="J20" s="68" t="e">
        <f t="shared" si="7"/>
        <v>#DIV/0!</v>
      </c>
      <c r="K20" s="68">
        <v>0</v>
      </c>
    </row>
    <row r="21" spans="1:11" x14ac:dyDescent="0.3">
      <c r="A21" s="174">
        <v>31</v>
      </c>
      <c r="B21" s="175"/>
      <c r="C21" s="176"/>
      <c r="D21" s="117" t="s">
        <v>18</v>
      </c>
      <c r="E21" s="70">
        <v>0</v>
      </c>
      <c r="F21" s="66">
        <v>0</v>
      </c>
      <c r="G21" s="66">
        <v>0</v>
      </c>
      <c r="H21" s="66">
        <v>0</v>
      </c>
      <c r="I21" s="66">
        <v>0</v>
      </c>
      <c r="J21" s="68" t="e">
        <f t="shared" si="7"/>
        <v>#DIV/0!</v>
      </c>
      <c r="K21" s="68" t="e">
        <f t="shared" ref="K21" si="9">(I21/H21)*100</f>
        <v>#DIV/0!</v>
      </c>
    </row>
    <row r="22" spans="1:11" x14ac:dyDescent="0.3">
      <c r="A22" s="174">
        <v>32</v>
      </c>
      <c r="B22" s="175"/>
      <c r="C22" s="176"/>
      <c r="D22" s="117" t="s">
        <v>30</v>
      </c>
      <c r="E22" s="70">
        <v>0</v>
      </c>
      <c r="F22" s="66">
        <v>0</v>
      </c>
      <c r="G22" s="66">
        <v>0</v>
      </c>
      <c r="H22" s="66">
        <v>0</v>
      </c>
      <c r="I22" s="66">
        <v>0</v>
      </c>
      <c r="J22" s="68">
        <v>0</v>
      </c>
      <c r="K22" s="68">
        <v>0</v>
      </c>
    </row>
    <row r="23" spans="1:11" x14ac:dyDescent="0.3">
      <c r="A23" s="180" t="s">
        <v>135</v>
      </c>
      <c r="B23" s="181"/>
      <c r="C23" s="182"/>
      <c r="D23" s="111" t="s">
        <v>136</v>
      </c>
      <c r="E23" s="69">
        <f>E24</f>
        <v>597.25</v>
      </c>
      <c r="F23" s="69">
        <f t="shared" ref="F23" si="10">F24</f>
        <v>1313.95</v>
      </c>
      <c r="G23" s="69">
        <f>G24</f>
        <v>1313.95</v>
      </c>
      <c r="H23" s="69">
        <v>0</v>
      </c>
      <c r="I23" s="69">
        <f>I24</f>
        <v>597.25</v>
      </c>
      <c r="J23" s="68">
        <v>0</v>
      </c>
      <c r="K23" s="68" t="e">
        <f t="shared" si="2"/>
        <v>#DIV/0!</v>
      </c>
    </row>
    <row r="24" spans="1:11" x14ac:dyDescent="0.3">
      <c r="A24" s="171">
        <v>3</v>
      </c>
      <c r="B24" s="172"/>
      <c r="C24" s="173"/>
      <c r="D24" s="117" t="s">
        <v>17</v>
      </c>
      <c r="E24" s="70">
        <f>E25+E26</f>
        <v>597.25</v>
      </c>
      <c r="F24" s="70">
        <f t="shared" ref="F24" si="11">F25+F26</f>
        <v>1313.95</v>
      </c>
      <c r="G24" s="70">
        <f>G25+G26</f>
        <v>1313.95</v>
      </c>
      <c r="H24" s="70">
        <v>0</v>
      </c>
      <c r="I24" s="70">
        <f>I25+I26</f>
        <v>597.25</v>
      </c>
      <c r="J24" s="68">
        <v>0</v>
      </c>
      <c r="K24" s="68" t="e">
        <f t="shared" si="2"/>
        <v>#DIV/0!</v>
      </c>
    </row>
    <row r="25" spans="1:11" x14ac:dyDescent="0.3">
      <c r="A25" s="174">
        <v>31</v>
      </c>
      <c r="B25" s="175"/>
      <c r="C25" s="176"/>
      <c r="D25" s="117" t="s">
        <v>18</v>
      </c>
      <c r="E25" s="70">
        <v>0</v>
      </c>
      <c r="F25" s="66">
        <v>0</v>
      </c>
      <c r="G25" s="66">
        <v>0</v>
      </c>
      <c r="H25" s="66">
        <v>0</v>
      </c>
      <c r="I25" s="66">
        <v>0</v>
      </c>
      <c r="J25" s="68">
        <v>0</v>
      </c>
      <c r="K25" s="68">
        <v>0</v>
      </c>
    </row>
    <row r="26" spans="1:11" x14ac:dyDescent="0.3">
      <c r="A26" s="174">
        <v>32</v>
      </c>
      <c r="B26" s="175"/>
      <c r="C26" s="176"/>
      <c r="D26" s="117" t="s">
        <v>30</v>
      </c>
      <c r="E26" s="70">
        <v>597.25</v>
      </c>
      <c r="F26" s="66">
        <v>1313.95</v>
      </c>
      <c r="G26" s="66">
        <v>1313.95</v>
      </c>
      <c r="H26" s="66">
        <v>0</v>
      </c>
      <c r="I26" s="66">
        <v>597.25</v>
      </c>
      <c r="J26" s="68">
        <v>0</v>
      </c>
      <c r="K26" s="68" t="e">
        <f t="shared" si="2"/>
        <v>#DIV/0!</v>
      </c>
    </row>
    <row r="27" spans="1:11" ht="26.4" x14ac:dyDescent="0.3">
      <c r="A27" s="177" t="s">
        <v>129</v>
      </c>
      <c r="B27" s="178"/>
      <c r="C27" s="179"/>
      <c r="D27" s="61" t="s">
        <v>130</v>
      </c>
      <c r="E27" s="68">
        <f>E28</f>
        <v>740</v>
      </c>
      <c r="F27" s="68">
        <f t="shared" ref="F27" si="12">F28</f>
        <v>8863.58</v>
      </c>
      <c r="G27" s="68">
        <f t="shared" ref="G27" si="13">G28</f>
        <v>8863.58</v>
      </c>
      <c r="H27" s="68">
        <f>H29</f>
        <v>0</v>
      </c>
      <c r="I27" s="68">
        <f>I28</f>
        <v>0</v>
      </c>
      <c r="J27" s="68">
        <f t="shared" si="1"/>
        <v>0</v>
      </c>
      <c r="K27" s="68" t="e">
        <f t="shared" si="2"/>
        <v>#DIV/0!</v>
      </c>
    </row>
    <row r="28" spans="1:11" x14ac:dyDescent="0.3">
      <c r="A28" s="180" t="s">
        <v>126</v>
      </c>
      <c r="B28" s="181"/>
      <c r="C28" s="182"/>
      <c r="D28" s="62" t="s">
        <v>13</v>
      </c>
      <c r="E28" s="69">
        <f>E29</f>
        <v>740</v>
      </c>
      <c r="F28" s="69">
        <f>F29</f>
        <v>8863.58</v>
      </c>
      <c r="G28" s="69">
        <f>G29</f>
        <v>8863.58</v>
      </c>
      <c r="H28" s="69">
        <v>0</v>
      </c>
      <c r="I28" s="69">
        <v>0</v>
      </c>
      <c r="J28" s="68">
        <f t="shared" si="1"/>
        <v>0</v>
      </c>
      <c r="K28" s="68" t="e">
        <f t="shared" si="2"/>
        <v>#DIV/0!</v>
      </c>
    </row>
    <row r="29" spans="1:11" x14ac:dyDescent="0.3">
      <c r="A29" s="171">
        <v>3</v>
      </c>
      <c r="B29" s="172"/>
      <c r="C29" s="173"/>
      <c r="D29" s="60" t="s">
        <v>17</v>
      </c>
      <c r="E29" s="70">
        <f>E30+E31</f>
        <v>740</v>
      </c>
      <c r="F29" s="70">
        <f>F30+F31</f>
        <v>8863.58</v>
      </c>
      <c r="G29" s="70">
        <f>G30+G31</f>
        <v>8863.58</v>
      </c>
      <c r="H29" s="70">
        <f>H30+H31</f>
        <v>0</v>
      </c>
      <c r="I29" s="70">
        <f>I30+I31</f>
        <v>0</v>
      </c>
      <c r="J29" s="68">
        <f t="shared" si="1"/>
        <v>0</v>
      </c>
      <c r="K29" s="68" t="e">
        <f t="shared" si="2"/>
        <v>#DIV/0!</v>
      </c>
    </row>
    <row r="30" spans="1:11" x14ac:dyDescent="0.3">
      <c r="A30" s="174">
        <v>31</v>
      </c>
      <c r="B30" s="175"/>
      <c r="C30" s="176"/>
      <c r="D30" s="60" t="s">
        <v>18</v>
      </c>
      <c r="E30" s="70">
        <v>500</v>
      </c>
      <c r="F30" s="66">
        <v>6845.18</v>
      </c>
      <c r="G30" s="66">
        <v>6845.18</v>
      </c>
      <c r="H30" s="66">
        <v>0</v>
      </c>
      <c r="I30" s="66">
        <v>0</v>
      </c>
      <c r="J30" s="68">
        <v>0</v>
      </c>
      <c r="K30" s="68" t="e">
        <f t="shared" si="2"/>
        <v>#DIV/0!</v>
      </c>
    </row>
    <row r="31" spans="1:11" x14ac:dyDescent="0.3">
      <c r="A31" s="118">
        <v>32</v>
      </c>
      <c r="B31" s="119"/>
      <c r="C31" s="120"/>
      <c r="D31" s="117" t="s">
        <v>30</v>
      </c>
      <c r="E31" s="70">
        <v>240</v>
      </c>
      <c r="F31" s="121">
        <v>2018.4</v>
      </c>
      <c r="G31" s="121">
        <v>2018.4</v>
      </c>
      <c r="H31" s="121">
        <v>0</v>
      </c>
      <c r="I31" s="121">
        <v>0</v>
      </c>
      <c r="J31" s="68">
        <v>0</v>
      </c>
      <c r="K31" s="68">
        <v>0</v>
      </c>
    </row>
    <row r="32" spans="1:11" x14ac:dyDescent="0.3">
      <c r="A32" s="177" t="s">
        <v>190</v>
      </c>
      <c r="B32" s="178"/>
      <c r="C32" s="179"/>
      <c r="D32" s="115" t="s">
        <v>191</v>
      </c>
      <c r="E32" s="68">
        <f>E33</f>
        <v>0</v>
      </c>
      <c r="F32" s="68">
        <f t="shared" ref="F32:H32" si="14">F33</f>
        <v>0</v>
      </c>
      <c r="G32" s="68">
        <f>G36</f>
        <v>0</v>
      </c>
      <c r="H32" s="68">
        <f t="shared" si="14"/>
        <v>0</v>
      </c>
      <c r="I32" s="68">
        <f>I36</f>
        <v>0</v>
      </c>
      <c r="J32" s="68" t="e">
        <f t="shared" ref="J32:J34" si="15">(I32/E32)*100</f>
        <v>#DIV/0!</v>
      </c>
      <c r="K32" s="68" t="e">
        <f t="shared" ref="K32:K34" si="16">(I32/H32)*100</f>
        <v>#DIV/0!</v>
      </c>
    </row>
    <row r="33" spans="1:11" ht="15" customHeight="1" x14ac:dyDescent="0.3">
      <c r="A33" s="180" t="s">
        <v>146</v>
      </c>
      <c r="B33" s="181"/>
      <c r="C33" s="182"/>
      <c r="D33" s="116" t="s">
        <v>192</v>
      </c>
      <c r="E33" s="69">
        <v>0</v>
      </c>
      <c r="F33" s="69">
        <v>0</v>
      </c>
      <c r="G33" s="69">
        <v>0</v>
      </c>
      <c r="H33" s="69">
        <v>0</v>
      </c>
      <c r="I33" s="69">
        <v>0</v>
      </c>
      <c r="J33" s="68" t="e">
        <f t="shared" si="15"/>
        <v>#DIV/0!</v>
      </c>
      <c r="K33" s="68" t="e">
        <f t="shared" si="16"/>
        <v>#DIV/0!</v>
      </c>
    </row>
    <row r="34" spans="1:11" x14ac:dyDescent="0.3">
      <c r="A34" s="171">
        <v>3</v>
      </c>
      <c r="B34" s="172"/>
      <c r="C34" s="173"/>
      <c r="D34" s="117" t="s">
        <v>17</v>
      </c>
      <c r="E34" s="70">
        <v>0</v>
      </c>
      <c r="F34" s="70">
        <v>0</v>
      </c>
      <c r="G34" s="70">
        <v>0</v>
      </c>
      <c r="H34" s="70">
        <v>0</v>
      </c>
      <c r="I34" s="70">
        <v>0</v>
      </c>
      <c r="J34" s="68" t="e">
        <f t="shared" si="15"/>
        <v>#DIV/0!</v>
      </c>
      <c r="K34" s="68" t="e">
        <f t="shared" si="16"/>
        <v>#DIV/0!</v>
      </c>
    </row>
    <row r="35" spans="1:11" ht="25.5" customHeight="1" x14ac:dyDescent="0.3">
      <c r="A35" s="174">
        <v>31</v>
      </c>
      <c r="B35" s="175"/>
      <c r="C35" s="176"/>
      <c r="D35" s="117" t="s">
        <v>18</v>
      </c>
      <c r="E35" s="70">
        <v>0</v>
      </c>
      <c r="F35" s="66">
        <v>0</v>
      </c>
      <c r="G35" s="66">
        <v>0</v>
      </c>
      <c r="H35" s="66">
        <v>0</v>
      </c>
      <c r="I35" s="66">
        <v>0</v>
      </c>
      <c r="J35" s="68">
        <v>0</v>
      </c>
      <c r="K35" s="68">
        <v>0</v>
      </c>
    </row>
    <row r="36" spans="1:11" x14ac:dyDescent="0.3">
      <c r="A36" s="174">
        <v>32</v>
      </c>
      <c r="B36" s="175"/>
      <c r="C36" s="176"/>
      <c r="D36" s="60" t="s">
        <v>30</v>
      </c>
      <c r="E36" s="70">
        <v>0</v>
      </c>
      <c r="F36" s="66">
        <v>0</v>
      </c>
      <c r="G36" s="66">
        <v>0</v>
      </c>
      <c r="H36" s="66">
        <v>0</v>
      </c>
      <c r="I36" s="66">
        <v>0</v>
      </c>
      <c r="J36" s="68" t="e">
        <f t="shared" si="1"/>
        <v>#DIV/0!</v>
      </c>
      <c r="K36" s="68" t="e">
        <f t="shared" si="2"/>
        <v>#DIV/0!</v>
      </c>
    </row>
    <row r="37" spans="1:11" ht="26.4" x14ac:dyDescent="0.3">
      <c r="A37" s="177" t="s">
        <v>131</v>
      </c>
      <c r="B37" s="178"/>
      <c r="C37" s="179"/>
      <c r="D37" s="61" t="s">
        <v>132</v>
      </c>
      <c r="E37" s="68">
        <f>E38</f>
        <v>13624.34</v>
      </c>
      <c r="F37" s="68">
        <f t="shared" ref="F37:F38" si="17">F38</f>
        <v>29260</v>
      </c>
      <c r="G37" s="68">
        <f>G38+G41</f>
        <v>29260</v>
      </c>
      <c r="H37" s="68">
        <f t="shared" ref="H37:I38" si="18">H38</f>
        <v>0</v>
      </c>
      <c r="I37" s="68">
        <f>I38+I41</f>
        <v>10399.65</v>
      </c>
      <c r="J37" s="68">
        <v>0</v>
      </c>
      <c r="K37" s="68" t="e">
        <f t="shared" si="2"/>
        <v>#DIV/0!</v>
      </c>
    </row>
    <row r="38" spans="1:11" x14ac:dyDescent="0.3">
      <c r="A38" s="180" t="s">
        <v>126</v>
      </c>
      <c r="B38" s="181"/>
      <c r="C38" s="182"/>
      <c r="D38" s="62" t="s">
        <v>13</v>
      </c>
      <c r="E38" s="69">
        <f>E39</f>
        <v>13624.34</v>
      </c>
      <c r="F38" s="69">
        <f t="shared" si="17"/>
        <v>29260</v>
      </c>
      <c r="G38" s="69">
        <f>G39</f>
        <v>0</v>
      </c>
      <c r="H38" s="69">
        <v>0</v>
      </c>
      <c r="I38" s="69">
        <f t="shared" si="18"/>
        <v>0</v>
      </c>
      <c r="J38" s="68">
        <v>0</v>
      </c>
      <c r="K38" s="68" t="e">
        <f t="shared" si="2"/>
        <v>#DIV/0!</v>
      </c>
    </row>
    <row r="39" spans="1:11" x14ac:dyDescent="0.3">
      <c r="A39" s="171">
        <v>3</v>
      </c>
      <c r="B39" s="172"/>
      <c r="C39" s="173"/>
      <c r="D39" s="60" t="s">
        <v>17</v>
      </c>
      <c r="E39" s="70">
        <f>E40+E42</f>
        <v>13624.34</v>
      </c>
      <c r="F39" s="70">
        <f t="shared" ref="F39" si="19">F40+F42</f>
        <v>29260</v>
      </c>
      <c r="G39" s="70">
        <f>G40</f>
        <v>0</v>
      </c>
      <c r="H39" s="70">
        <f>H40+H42</f>
        <v>0</v>
      </c>
      <c r="I39" s="70">
        <v>0</v>
      </c>
      <c r="J39" s="68">
        <v>0</v>
      </c>
      <c r="K39" s="68" t="e">
        <f t="shared" si="2"/>
        <v>#DIV/0!</v>
      </c>
    </row>
    <row r="40" spans="1:11" x14ac:dyDescent="0.3">
      <c r="A40" s="174">
        <v>31</v>
      </c>
      <c r="B40" s="175"/>
      <c r="C40" s="176"/>
      <c r="D40" s="60" t="s">
        <v>18</v>
      </c>
      <c r="E40" s="70">
        <v>0</v>
      </c>
      <c r="F40" s="66">
        <v>0</v>
      </c>
      <c r="G40" s="66">
        <v>0</v>
      </c>
      <c r="H40" s="66">
        <v>0</v>
      </c>
      <c r="I40" s="66">
        <v>0</v>
      </c>
      <c r="J40" s="68">
        <v>0</v>
      </c>
      <c r="K40" s="68" t="e">
        <f t="shared" si="2"/>
        <v>#DIV/0!</v>
      </c>
    </row>
    <row r="41" spans="1:11" x14ac:dyDescent="0.3">
      <c r="A41" s="180" t="s">
        <v>142</v>
      </c>
      <c r="B41" s="181"/>
      <c r="C41" s="182"/>
      <c r="D41" s="106" t="s">
        <v>143</v>
      </c>
      <c r="E41" s="70">
        <f>E42</f>
        <v>13624.34</v>
      </c>
      <c r="F41" s="70">
        <f t="shared" ref="F41" si="20">F42</f>
        <v>29260</v>
      </c>
      <c r="G41" s="70">
        <f>G42</f>
        <v>29260</v>
      </c>
      <c r="H41" s="70">
        <v>0</v>
      </c>
      <c r="I41" s="70">
        <f>I42</f>
        <v>10399.65</v>
      </c>
      <c r="J41" s="68">
        <v>0</v>
      </c>
      <c r="K41" s="68" t="e">
        <f t="shared" si="2"/>
        <v>#DIV/0!</v>
      </c>
    </row>
    <row r="42" spans="1:11" x14ac:dyDescent="0.3">
      <c r="A42" s="174">
        <v>32</v>
      </c>
      <c r="B42" s="175"/>
      <c r="C42" s="176"/>
      <c r="D42" s="60" t="s">
        <v>30</v>
      </c>
      <c r="E42" s="70">
        <v>13624.34</v>
      </c>
      <c r="F42" s="66">
        <v>29260</v>
      </c>
      <c r="G42" s="66">
        <v>29260</v>
      </c>
      <c r="H42" s="66">
        <v>0</v>
      </c>
      <c r="I42" s="66">
        <v>10399.65</v>
      </c>
      <c r="J42" s="68">
        <v>0</v>
      </c>
      <c r="K42" s="68" t="e">
        <f t="shared" si="2"/>
        <v>#DIV/0!</v>
      </c>
    </row>
    <row r="43" spans="1:11" x14ac:dyDescent="0.3">
      <c r="A43" s="177" t="s">
        <v>133</v>
      </c>
      <c r="B43" s="178"/>
      <c r="C43" s="179"/>
      <c r="D43" s="61" t="s">
        <v>134</v>
      </c>
      <c r="E43" s="68">
        <f>E44+E48+E52</f>
        <v>10192.58</v>
      </c>
      <c r="F43" s="68">
        <f t="shared" ref="F43:H43" si="21">F44+F48</f>
        <v>0</v>
      </c>
      <c r="G43" s="68">
        <f>G44+G48+G52</f>
        <v>0</v>
      </c>
      <c r="H43" s="68">
        <f t="shared" si="21"/>
        <v>0</v>
      </c>
      <c r="I43" s="68">
        <f t="shared" ref="I43" si="22">I44+I48</f>
        <v>0</v>
      </c>
      <c r="J43" s="68">
        <v>0</v>
      </c>
      <c r="K43" s="68" t="e">
        <f t="shared" si="2"/>
        <v>#DIV/0!</v>
      </c>
    </row>
    <row r="44" spans="1:11" ht="25.5" customHeight="1" x14ac:dyDescent="0.3">
      <c r="A44" s="180" t="s">
        <v>126</v>
      </c>
      <c r="B44" s="181"/>
      <c r="C44" s="182"/>
      <c r="D44" s="62" t="s">
        <v>13</v>
      </c>
      <c r="E44" s="69">
        <f>E45</f>
        <v>4207.49</v>
      </c>
      <c r="F44" s="69">
        <f t="shared" ref="F44" si="23">F45</f>
        <v>0</v>
      </c>
      <c r="G44" s="69">
        <f>G45</f>
        <v>0</v>
      </c>
      <c r="H44" s="69">
        <v>0</v>
      </c>
      <c r="I44" s="69">
        <v>0</v>
      </c>
      <c r="J44" s="68">
        <v>0</v>
      </c>
      <c r="K44" s="68" t="e">
        <f t="shared" si="2"/>
        <v>#DIV/0!</v>
      </c>
    </row>
    <row r="45" spans="1:11" ht="15" customHeight="1" x14ac:dyDescent="0.3">
      <c r="A45" s="171">
        <v>3</v>
      </c>
      <c r="B45" s="172"/>
      <c r="C45" s="173"/>
      <c r="D45" s="60" t="s">
        <v>17</v>
      </c>
      <c r="E45" s="70">
        <f>E46+E47</f>
        <v>4207.49</v>
      </c>
      <c r="F45" s="70">
        <f t="shared" ref="F45" si="24">F46+F47</f>
        <v>0</v>
      </c>
      <c r="G45" s="70">
        <v>0</v>
      </c>
      <c r="H45" s="70">
        <f t="shared" ref="H45" si="25">H46+H47</f>
        <v>0</v>
      </c>
      <c r="I45" s="70">
        <v>0</v>
      </c>
      <c r="J45" s="68">
        <v>0</v>
      </c>
      <c r="K45" s="68" t="e">
        <f t="shared" si="2"/>
        <v>#DIV/0!</v>
      </c>
    </row>
    <row r="46" spans="1:11" x14ac:dyDescent="0.3">
      <c r="A46" s="174">
        <v>31</v>
      </c>
      <c r="B46" s="175"/>
      <c r="C46" s="176"/>
      <c r="D46" s="60" t="s">
        <v>18</v>
      </c>
      <c r="E46" s="70">
        <v>4207.49</v>
      </c>
      <c r="F46" s="66">
        <v>0</v>
      </c>
      <c r="G46" s="66">
        <v>0</v>
      </c>
      <c r="H46" s="66">
        <v>0</v>
      </c>
      <c r="I46" s="66">
        <v>0</v>
      </c>
      <c r="J46" s="68">
        <v>0</v>
      </c>
      <c r="K46" s="68" t="e">
        <f t="shared" si="2"/>
        <v>#DIV/0!</v>
      </c>
    </row>
    <row r="47" spans="1:11" x14ac:dyDescent="0.3">
      <c r="A47" s="174">
        <v>32</v>
      </c>
      <c r="B47" s="175"/>
      <c r="C47" s="176"/>
      <c r="D47" s="60" t="s">
        <v>30</v>
      </c>
      <c r="E47" s="70">
        <v>0</v>
      </c>
      <c r="F47" s="66">
        <v>0</v>
      </c>
      <c r="G47" s="66">
        <v>0</v>
      </c>
      <c r="H47" s="66">
        <v>0</v>
      </c>
      <c r="I47" s="66">
        <v>0</v>
      </c>
      <c r="J47" s="68">
        <v>0</v>
      </c>
      <c r="K47" s="68">
        <v>0</v>
      </c>
    </row>
    <row r="48" spans="1:11" x14ac:dyDescent="0.3">
      <c r="A48" s="180" t="s">
        <v>137</v>
      </c>
      <c r="B48" s="181"/>
      <c r="C48" s="182"/>
      <c r="D48" s="62" t="s">
        <v>138</v>
      </c>
      <c r="E48" s="69">
        <f>E49</f>
        <v>2988.27</v>
      </c>
      <c r="F48" s="69">
        <f t="shared" ref="F48" si="26">F49</f>
        <v>0</v>
      </c>
      <c r="G48" s="69">
        <f>G49</f>
        <v>0</v>
      </c>
      <c r="H48" s="69">
        <f>H49</f>
        <v>0</v>
      </c>
      <c r="I48" s="69">
        <v>0</v>
      </c>
      <c r="J48" s="68">
        <v>0</v>
      </c>
      <c r="K48" s="68" t="e">
        <f t="shared" si="2"/>
        <v>#DIV/0!</v>
      </c>
    </row>
    <row r="49" spans="1:11" x14ac:dyDescent="0.3">
      <c r="A49" s="171">
        <v>3</v>
      </c>
      <c r="B49" s="172"/>
      <c r="C49" s="173"/>
      <c r="D49" s="60" t="s">
        <v>17</v>
      </c>
      <c r="E49" s="70">
        <f>E50+E51</f>
        <v>2988.27</v>
      </c>
      <c r="F49" s="70">
        <f t="shared" ref="F49" si="27">F50+F51</f>
        <v>0</v>
      </c>
      <c r="G49" s="70">
        <f>G51+G50</f>
        <v>0</v>
      </c>
      <c r="H49" s="70">
        <v>0</v>
      </c>
      <c r="I49" s="70">
        <v>0</v>
      </c>
      <c r="J49" s="68">
        <v>0</v>
      </c>
      <c r="K49" s="68" t="e">
        <f t="shared" si="2"/>
        <v>#DIV/0!</v>
      </c>
    </row>
    <row r="50" spans="1:11" x14ac:dyDescent="0.3">
      <c r="A50" s="174">
        <v>31</v>
      </c>
      <c r="B50" s="175"/>
      <c r="C50" s="176"/>
      <c r="D50" s="60" t="s">
        <v>18</v>
      </c>
      <c r="E50" s="70">
        <v>2988.27</v>
      </c>
      <c r="F50" s="66">
        <v>0</v>
      </c>
      <c r="G50" s="66">
        <f>G51+G52</f>
        <v>0</v>
      </c>
      <c r="H50" s="66">
        <v>0</v>
      </c>
      <c r="I50" s="66">
        <v>0</v>
      </c>
      <c r="J50" s="68">
        <v>0</v>
      </c>
      <c r="K50" s="68" t="e">
        <f t="shared" si="2"/>
        <v>#DIV/0!</v>
      </c>
    </row>
    <row r="51" spans="1:11" x14ac:dyDescent="0.3">
      <c r="A51" s="174">
        <v>32</v>
      </c>
      <c r="B51" s="175"/>
      <c r="C51" s="176"/>
      <c r="D51" s="60" t="s">
        <v>30</v>
      </c>
      <c r="E51" s="70">
        <v>0</v>
      </c>
      <c r="F51" s="66">
        <v>0</v>
      </c>
      <c r="G51" s="66">
        <v>0</v>
      </c>
      <c r="H51" s="66">
        <v>0</v>
      </c>
      <c r="I51" s="66">
        <v>0</v>
      </c>
      <c r="J51" s="68">
        <v>0</v>
      </c>
      <c r="K51" s="68">
        <v>0</v>
      </c>
    </row>
    <row r="52" spans="1:11" ht="15" customHeight="1" x14ac:dyDescent="0.3">
      <c r="A52" s="180" t="s">
        <v>204</v>
      </c>
      <c r="B52" s="181"/>
      <c r="C52" s="182"/>
      <c r="D52" s="123" t="s">
        <v>205</v>
      </c>
      <c r="E52" s="69">
        <f>E53</f>
        <v>2996.82</v>
      </c>
      <c r="F52" s="69">
        <v>0</v>
      </c>
      <c r="G52" s="69">
        <v>0</v>
      </c>
      <c r="H52" s="69">
        <f>H53</f>
        <v>0</v>
      </c>
      <c r="I52" s="69">
        <v>0</v>
      </c>
      <c r="J52" s="68">
        <v>0</v>
      </c>
      <c r="K52" s="68" t="e">
        <f>(I56/H56)*100</f>
        <v>#DIV/0!</v>
      </c>
    </row>
    <row r="53" spans="1:11" ht="25.5" customHeight="1" x14ac:dyDescent="0.3">
      <c r="A53" s="171">
        <v>3</v>
      </c>
      <c r="B53" s="172"/>
      <c r="C53" s="173"/>
      <c r="D53" s="124" t="s">
        <v>17</v>
      </c>
      <c r="E53" s="70">
        <f>E54+E55</f>
        <v>2996.82</v>
      </c>
      <c r="F53" s="70">
        <f t="shared" ref="F53" si="28">F54+F55</f>
        <v>0</v>
      </c>
      <c r="G53" s="70">
        <f>G54+G55</f>
        <v>0</v>
      </c>
      <c r="H53" s="70">
        <v>0</v>
      </c>
      <c r="I53" s="70">
        <v>0</v>
      </c>
      <c r="J53" s="68">
        <v>0</v>
      </c>
      <c r="K53" s="68" t="e">
        <f>(I57/H57)*100</f>
        <v>#DIV/0!</v>
      </c>
    </row>
    <row r="54" spans="1:11" x14ac:dyDescent="0.3">
      <c r="A54" s="174">
        <v>31</v>
      </c>
      <c r="B54" s="175"/>
      <c r="C54" s="176"/>
      <c r="D54" s="124" t="s">
        <v>18</v>
      </c>
      <c r="E54" s="70">
        <v>2996.82</v>
      </c>
      <c r="F54" s="66">
        <v>0</v>
      </c>
      <c r="G54" s="66">
        <v>0</v>
      </c>
      <c r="H54" s="66">
        <v>0</v>
      </c>
      <c r="I54" s="66">
        <v>0</v>
      </c>
      <c r="J54" s="68">
        <v>0</v>
      </c>
      <c r="K54" s="68" t="e">
        <f>(I58/H58)*100</f>
        <v>#DIV/0!</v>
      </c>
    </row>
    <row r="55" spans="1:11" x14ac:dyDescent="0.3">
      <c r="A55" s="174">
        <v>32</v>
      </c>
      <c r="B55" s="175"/>
      <c r="C55" s="176"/>
      <c r="D55" s="124" t="s">
        <v>30</v>
      </c>
      <c r="E55" s="70">
        <v>0</v>
      </c>
      <c r="F55" s="66">
        <v>0</v>
      </c>
      <c r="G55" s="66">
        <v>0</v>
      </c>
      <c r="H55" s="66">
        <v>0</v>
      </c>
      <c r="I55" s="66">
        <v>0</v>
      </c>
      <c r="J55" s="68">
        <v>0</v>
      </c>
      <c r="K55" s="68">
        <v>0</v>
      </c>
    </row>
    <row r="56" spans="1:11" x14ac:dyDescent="0.3">
      <c r="A56" s="177" t="s">
        <v>195</v>
      </c>
      <c r="B56" s="178"/>
      <c r="C56" s="179"/>
      <c r="D56" s="128" t="s">
        <v>196</v>
      </c>
      <c r="E56" s="68">
        <f>E57+E62</f>
        <v>17373.43</v>
      </c>
      <c r="F56" s="68">
        <f>F57+F62</f>
        <v>21000</v>
      </c>
      <c r="G56" s="68">
        <f>G57+G62</f>
        <v>35818.25</v>
      </c>
      <c r="H56" s="68">
        <f>H57+H62</f>
        <v>0</v>
      </c>
      <c r="I56" s="68">
        <f>I57+I62</f>
        <v>13117.88</v>
      </c>
      <c r="J56" s="68">
        <v>0</v>
      </c>
      <c r="K56" s="68" t="e">
        <f>(I60/H60)*100</f>
        <v>#DIV/0!</v>
      </c>
    </row>
    <row r="57" spans="1:11" x14ac:dyDescent="0.3">
      <c r="A57" s="180" t="s">
        <v>197</v>
      </c>
      <c r="B57" s="181"/>
      <c r="C57" s="182"/>
      <c r="D57" s="123" t="s">
        <v>43</v>
      </c>
      <c r="E57" s="69">
        <f>E58</f>
        <v>261.23</v>
      </c>
      <c r="F57" s="69">
        <f>F58</f>
        <v>21000</v>
      </c>
      <c r="G57" s="69">
        <f>G58</f>
        <v>21000</v>
      </c>
      <c r="H57" s="69">
        <v>0</v>
      </c>
      <c r="I57" s="69">
        <f t="shared" ref="I57" si="29">I58</f>
        <v>1031.55</v>
      </c>
      <c r="J57" s="68">
        <v>0</v>
      </c>
      <c r="K57" s="68"/>
    </row>
    <row r="58" spans="1:11" ht="15" customHeight="1" x14ac:dyDescent="0.3">
      <c r="A58" s="171">
        <v>3</v>
      </c>
      <c r="B58" s="172"/>
      <c r="C58" s="173"/>
      <c r="D58" s="124" t="s">
        <v>17</v>
      </c>
      <c r="E58" s="70">
        <f>E59+E60</f>
        <v>261.23</v>
      </c>
      <c r="F58" s="70">
        <f>F59+F60+F61</f>
        <v>21000</v>
      </c>
      <c r="G58" s="70">
        <f>G59+G60+G61</f>
        <v>21000</v>
      </c>
      <c r="H58" s="70">
        <v>0</v>
      </c>
      <c r="I58" s="70">
        <f>I59+I60</f>
        <v>1031.55</v>
      </c>
      <c r="J58" s="68">
        <v>0</v>
      </c>
      <c r="K58" s="68">
        <v>0</v>
      </c>
    </row>
    <row r="59" spans="1:11" x14ac:dyDescent="0.3">
      <c r="A59" s="174">
        <v>31</v>
      </c>
      <c r="B59" s="175"/>
      <c r="C59" s="176"/>
      <c r="D59" s="124" t="s">
        <v>18</v>
      </c>
      <c r="E59" s="70">
        <v>0</v>
      </c>
      <c r="F59" s="66">
        <v>0</v>
      </c>
      <c r="G59" s="66">
        <v>0</v>
      </c>
      <c r="H59" s="66">
        <v>0</v>
      </c>
      <c r="I59" s="66">
        <v>0</v>
      </c>
      <c r="J59" s="68">
        <v>0</v>
      </c>
      <c r="K59" s="68">
        <v>0</v>
      </c>
    </row>
    <row r="60" spans="1:11" x14ac:dyDescent="0.3">
      <c r="A60" s="174">
        <v>32</v>
      </c>
      <c r="B60" s="175"/>
      <c r="C60" s="176"/>
      <c r="D60" s="124" t="s">
        <v>30</v>
      </c>
      <c r="E60" s="70">
        <v>261.23</v>
      </c>
      <c r="F60" s="66">
        <v>21000</v>
      </c>
      <c r="G60" s="66">
        <v>21000</v>
      </c>
      <c r="H60" s="66">
        <v>0</v>
      </c>
      <c r="I60" s="66">
        <v>1031.55</v>
      </c>
      <c r="J60" s="68">
        <v>0</v>
      </c>
      <c r="K60" s="68">
        <v>0</v>
      </c>
    </row>
    <row r="61" spans="1:11" x14ac:dyDescent="0.3">
      <c r="A61" s="125">
        <v>34</v>
      </c>
      <c r="B61" s="126"/>
      <c r="C61" s="127"/>
      <c r="D61" s="124" t="s">
        <v>58</v>
      </c>
      <c r="E61" s="70">
        <v>0</v>
      </c>
      <c r="F61" s="121">
        <v>0</v>
      </c>
      <c r="G61" s="121">
        <v>0</v>
      </c>
      <c r="H61" s="121"/>
      <c r="I61" s="121"/>
      <c r="J61" s="68"/>
      <c r="K61" s="68">
        <v>0</v>
      </c>
    </row>
    <row r="62" spans="1:11" ht="26.4" x14ac:dyDescent="0.3">
      <c r="A62" s="180" t="s">
        <v>208</v>
      </c>
      <c r="B62" s="181"/>
      <c r="C62" s="182"/>
      <c r="D62" s="123" t="s">
        <v>209</v>
      </c>
      <c r="E62" s="69">
        <f>E63</f>
        <v>17112.2</v>
      </c>
      <c r="F62" s="69">
        <f t="shared" ref="F62" si="30">F63</f>
        <v>0</v>
      </c>
      <c r="G62" s="69">
        <f t="shared" ref="G62" si="31">G63</f>
        <v>14818.25</v>
      </c>
      <c r="H62" s="69">
        <f t="shared" ref="H62:I62" si="32">H63</f>
        <v>0</v>
      </c>
      <c r="I62" s="69">
        <f t="shared" si="32"/>
        <v>12086.33</v>
      </c>
      <c r="J62" s="68">
        <v>0</v>
      </c>
      <c r="K62" s="68" t="e">
        <f>(I66/H66)*100</f>
        <v>#DIV/0!</v>
      </c>
    </row>
    <row r="63" spans="1:11" ht="25.5" customHeight="1" x14ac:dyDescent="0.3">
      <c r="A63" s="171">
        <v>3</v>
      </c>
      <c r="B63" s="172"/>
      <c r="C63" s="173"/>
      <c r="D63" s="124" t="s">
        <v>17</v>
      </c>
      <c r="E63" s="70">
        <f>E64+E65</f>
        <v>17112.2</v>
      </c>
      <c r="F63" s="70">
        <f t="shared" ref="F63" si="33">F64+F65</f>
        <v>0</v>
      </c>
      <c r="G63" s="70">
        <f t="shared" ref="G63" si="34">G64+G65</f>
        <v>14818.25</v>
      </c>
      <c r="H63" s="70">
        <f t="shared" ref="H63" si="35">H64+H65</f>
        <v>0</v>
      </c>
      <c r="I63" s="70">
        <f t="shared" ref="I63" si="36">I64+I65</f>
        <v>12086.33</v>
      </c>
      <c r="J63" s="68">
        <v>0</v>
      </c>
      <c r="K63" s="68" t="e">
        <f>(I67/H67)*100</f>
        <v>#DIV/0!</v>
      </c>
    </row>
    <row r="64" spans="1:11" ht="15" customHeight="1" x14ac:dyDescent="0.3">
      <c r="A64" s="174">
        <v>31</v>
      </c>
      <c r="B64" s="175"/>
      <c r="C64" s="176"/>
      <c r="D64" s="124" t="s">
        <v>18</v>
      </c>
      <c r="E64" s="70">
        <v>0</v>
      </c>
      <c r="F64" s="66">
        <v>0</v>
      </c>
      <c r="G64" s="66">
        <v>0</v>
      </c>
      <c r="H64" s="66">
        <v>0</v>
      </c>
      <c r="I64" s="66">
        <v>0</v>
      </c>
      <c r="J64" s="68">
        <v>0</v>
      </c>
      <c r="K64" s="68" t="e">
        <f>(I68/H68)*100</f>
        <v>#DIV/0!</v>
      </c>
    </row>
    <row r="65" spans="1:11" x14ac:dyDescent="0.3">
      <c r="A65" s="174">
        <v>32</v>
      </c>
      <c r="B65" s="175"/>
      <c r="C65" s="176"/>
      <c r="D65" s="124" t="s">
        <v>30</v>
      </c>
      <c r="E65" s="70">
        <v>17112.2</v>
      </c>
      <c r="F65" s="66">
        <v>0</v>
      </c>
      <c r="G65" s="66">
        <v>14818.25</v>
      </c>
      <c r="H65" s="66">
        <v>0</v>
      </c>
      <c r="I65" s="66">
        <v>12086.33</v>
      </c>
      <c r="J65" s="68">
        <v>0</v>
      </c>
      <c r="K65" s="68" t="e">
        <f>(I69/H69)*100</f>
        <v>#DIV/0!</v>
      </c>
    </row>
    <row r="66" spans="1:11" x14ac:dyDescent="0.3">
      <c r="A66" s="177" t="s">
        <v>206</v>
      </c>
      <c r="B66" s="178"/>
      <c r="C66" s="179"/>
      <c r="D66" s="61" t="s">
        <v>207</v>
      </c>
      <c r="E66" s="68">
        <f>E67+E79</f>
        <v>0</v>
      </c>
      <c r="F66" s="68">
        <f>F67+F71+F79</f>
        <v>39240.100000000006</v>
      </c>
      <c r="G66" s="68">
        <f>G67+G79+G71+G75+G83</f>
        <v>39240.100000000006</v>
      </c>
      <c r="H66" s="68">
        <f>H67+H79</f>
        <v>0</v>
      </c>
      <c r="I66" s="68">
        <f>I67+I71+I75+I79+I83</f>
        <v>19621.97</v>
      </c>
      <c r="J66" s="68" t="e">
        <f t="shared" si="1"/>
        <v>#DIV/0!</v>
      </c>
      <c r="K66" s="68">
        <v>0</v>
      </c>
    </row>
    <row r="67" spans="1:11" x14ac:dyDescent="0.3">
      <c r="A67" s="180" t="s">
        <v>126</v>
      </c>
      <c r="B67" s="181"/>
      <c r="C67" s="182"/>
      <c r="D67" s="62" t="s">
        <v>13</v>
      </c>
      <c r="E67" s="69">
        <v>0</v>
      </c>
      <c r="F67" s="69">
        <f>F68</f>
        <v>18070.060000000001</v>
      </c>
      <c r="G67" s="69">
        <f>G68</f>
        <v>18070.060000000001</v>
      </c>
      <c r="H67" s="69">
        <v>0</v>
      </c>
      <c r="I67" s="69">
        <f>I68</f>
        <v>9035.91</v>
      </c>
      <c r="J67" s="68" t="e">
        <f t="shared" si="1"/>
        <v>#DIV/0!</v>
      </c>
      <c r="K67" s="68" t="e">
        <f>(I79/H79)*100</f>
        <v>#DIV/0!</v>
      </c>
    </row>
    <row r="68" spans="1:11" x14ac:dyDescent="0.3">
      <c r="A68" s="171">
        <v>3</v>
      </c>
      <c r="B68" s="172"/>
      <c r="C68" s="173"/>
      <c r="D68" s="60" t="s">
        <v>17</v>
      </c>
      <c r="E68" s="70">
        <v>0</v>
      </c>
      <c r="F68" s="70">
        <f>F69+F70</f>
        <v>18070.060000000001</v>
      </c>
      <c r="G68" s="70">
        <f>G69+G70</f>
        <v>18070.060000000001</v>
      </c>
      <c r="H68" s="70">
        <v>0</v>
      </c>
      <c r="I68" s="70">
        <f>I69+I70</f>
        <v>9035.91</v>
      </c>
      <c r="J68" s="68" t="e">
        <f t="shared" si="1"/>
        <v>#DIV/0!</v>
      </c>
      <c r="K68" s="68" t="e">
        <f>(I80/H80)*100</f>
        <v>#DIV/0!</v>
      </c>
    </row>
    <row r="69" spans="1:11" x14ac:dyDescent="0.3">
      <c r="A69" s="174">
        <v>31</v>
      </c>
      <c r="B69" s="175"/>
      <c r="C69" s="176"/>
      <c r="D69" s="60" t="s">
        <v>18</v>
      </c>
      <c r="E69" s="70">
        <v>0</v>
      </c>
      <c r="F69" s="66">
        <v>16728.07</v>
      </c>
      <c r="G69" s="66">
        <v>16728.07</v>
      </c>
      <c r="H69" s="66">
        <v>0</v>
      </c>
      <c r="I69" s="66">
        <v>8312.56</v>
      </c>
      <c r="J69" s="68" t="e">
        <f t="shared" si="1"/>
        <v>#DIV/0!</v>
      </c>
      <c r="K69" s="68" t="e">
        <f>(I81/H81)*100</f>
        <v>#DIV/0!</v>
      </c>
    </row>
    <row r="70" spans="1:11" x14ac:dyDescent="0.3">
      <c r="A70" s="130">
        <v>32</v>
      </c>
      <c r="B70" s="131"/>
      <c r="C70" s="132"/>
      <c r="D70" s="129" t="s">
        <v>30</v>
      </c>
      <c r="E70" s="70">
        <v>0</v>
      </c>
      <c r="F70" s="121">
        <v>1341.99</v>
      </c>
      <c r="G70" s="121">
        <v>1341.99</v>
      </c>
      <c r="H70" s="121"/>
      <c r="I70" s="121">
        <v>723.35</v>
      </c>
      <c r="J70" s="68"/>
      <c r="K70" s="68"/>
    </row>
    <row r="71" spans="1:11" x14ac:dyDescent="0.3">
      <c r="A71" s="180" t="s">
        <v>160</v>
      </c>
      <c r="B71" s="181"/>
      <c r="C71" s="182"/>
      <c r="D71" s="123" t="s">
        <v>161</v>
      </c>
      <c r="E71" s="69">
        <v>0</v>
      </c>
      <c r="F71" s="69">
        <f>F72</f>
        <v>3175.5</v>
      </c>
      <c r="G71" s="69">
        <f>G72</f>
        <v>1991.75</v>
      </c>
      <c r="H71" s="69">
        <v>0</v>
      </c>
      <c r="I71" s="69">
        <f>I72</f>
        <v>1587.8999999999999</v>
      </c>
      <c r="J71" s="68" t="e">
        <f t="shared" ref="J71:J73" si="37">(I71/E71)*100</f>
        <v>#DIV/0!</v>
      </c>
      <c r="K71" s="68" t="e">
        <f>(#REF!/#REF!)*100</f>
        <v>#REF!</v>
      </c>
    </row>
    <row r="72" spans="1:11" x14ac:dyDescent="0.3">
      <c r="A72" s="171">
        <v>3</v>
      </c>
      <c r="B72" s="172"/>
      <c r="C72" s="173"/>
      <c r="D72" s="124" t="s">
        <v>17</v>
      </c>
      <c r="E72" s="70">
        <v>0</v>
      </c>
      <c r="F72" s="70">
        <f>F73+F74</f>
        <v>3175.5</v>
      </c>
      <c r="G72" s="70">
        <f>G73+G74</f>
        <v>1991.75</v>
      </c>
      <c r="H72" s="70">
        <v>0</v>
      </c>
      <c r="I72" s="70">
        <f t="shared" ref="I72" si="38">I73+I74</f>
        <v>1587.8999999999999</v>
      </c>
      <c r="J72" s="68" t="e">
        <f t="shared" si="37"/>
        <v>#DIV/0!</v>
      </c>
      <c r="K72" s="68" t="e">
        <f>(I79/H79)*100</f>
        <v>#DIV/0!</v>
      </c>
    </row>
    <row r="73" spans="1:11" x14ac:dyDescent="0.3">
      <c r="A73" s="174">
        <v>31</v>
      </c>
      <c r="B73" s="175"/>
      <c r="C73" s="176"/>
      <c r="D73" s="124" t="s">
        <v>18</v>
      </c>
      <c r="E73" s="70">
        <v>0</v>
      </c>
      <c r="F73" s="66">
        <v>2939.67</v>
      </c>
      <c r="G73" s="66">
        <v>1781.75</v>
      </c>
      <c r="H73" s="66">
        <v>0</v>
      </c>
      <c r="I73" s="66">
        <v>1460.79</v>
      </c>
      <c r="J73" s="68" t="e">
        <f t="shared" si="37"/>
        <v>#DIV/0!</v>
      </c>
      <c r="K73" s="68" t="e">
        <f>(I80/H80)*100</f>
        <v>#DIV/0!</v>
      </c>
    </row>
    <row r="74" spans="1:11" x14ac:dyDescent="0.3">
      <c r="A74" s="174">
        <v>32</v>
      </c>
      <c r="B74" s="175"/>
      <c r="C74" s="176"/>
      <c r="D74" s="124" t="s">
        <v>30</v>
      </c>
      <c r="E74" s="70">
        <v>0</v>
      </c>
      <c r="F74" s="66">
        <v>235.83</v>
      </c>
      <c r="G74" s="66">
        <v>210</v>
      </c>
      <c r="H74" s="66">
        <v>0</v>
      </c>
      <c r="I74" s="66">
        <v>127.11</v>
      </c>
      <c r="J74" s="68">
        <v>0</v>
      </c>
      <c r="K74" s="68" t="e">
        <f>(I81/H81)*100</f>
        <v>#DIV/0!</v>
      </c>
    </row>
    <row r="75" spans="1:11" ht="39.6" x14ac:dyDescent="0.3">
      <c r="A75" s="130" t="s">
        <v>227</v>
      </c>
      <c r="B75" s="131"/>
      <c r="C75" s="132"/>
      <c r="D75" s="129" t="s">
        <v>228</v>
      </c>
      <c r="E75" s="70"/>
      <c r="F75" s="121">
        <f>F76</f>
        <v>0</v>
      </c>
      <c r="G75" s="121">
        <f>G76</f>
        <v>1183.75</v>
      </c>
      <c r="H75" s="121"/>
      <c r="I75" s="121"/>
      <c r="J75" s="68"/>
      <c r="K75" s="68"/>
    </row>
    <row r="76" spans="1:11" x14ac:dyDescent="0.3">
      <c r="A76" s="130">
        <v>3</v>
      </c>
      <c r="B76" s="131"/>
      <c r="C76" s="132"/>
      <c r="D76" s="129" t="s">
        <v>17</v>
      </c>
      <c r="E76" s="70"/>
      <c r="F76" s="121">
        <f>F77+F78</f>
        <v>0</v>
      </c>
      <c r="G76" s="121">
        <f>G77+G78</f>
        <v>1183.75</v>
      </c>
      <c r="H76" s="121"/>
      <c r="I76" s="121"/>
      <c r="J76" s="68"/>
      <c r="K76" s="68"/>
    </row>
    <row r="77" spans="1:11" x14ac:dyDescent="0.3">
      <c r="A77" s="130">
        <v>31</v>
      </c>
      <c r="B77" s="131"/>
      <c r="C77" s="132"/>
      <c r="D77" s="129" t="s">
        <v>18</v>
      </c>
      <c r="E77" s="70"/>
      <c r="F77" s="121">
        <v>0</v>
      </c>
      <c r="G77" s="121">
        <v>1157.92</v>
      </c>
      <c r="H77" s="121"/>
      <c r="I77" s="121"/>
      <c r="J77" s="68"/>
      <c r="K77" s="68"/>
    </row>
    <row r="78" spans="1:11" x14ac:dyDescent="0.3">
      <c r="A78" s="130">
        <v>32</v>
      </c>
      <c r="B78" s="131"/>
      <c r="C78" s="132"/>
      <c r="D78" s="129" t="s">
        <v>30</v>
      </c>
      <c r="E78" s="70"/>
      <c r="F78" s="121">
        <v>0</v>
      </c>
      <c r="G78" s="121">
        <v>25.83</v>
      </c>
      <c r="H78" s="121"/>
      <c r="I78" s="121"/>
      <c r="J78" s="68"/>
      <c r="K78" s="68"/>
    </row>
    <row r="79" spans="1:11" ht="25.5" customHeight="1" x14ac:dyDescent="0.3">
      <c r="A79" s="180" t="s">
        <v>137</v>
      </c>
      <c r="B79" s="181"/>
      <c r="C79" s="182"/>
      <c r="D79" s="62" t="s">
        <v>138</v>
      </c>
      <c r="E79" s="69">
        <v>0</v>
      </c>
      <c r="F79" s="69">
        <f>F80</f>
        <v>17994.54</v>
      </c>
      <c r="G79" s="69">
        <f>G80</f>
        <v>10847.5</v>
      </c>
      <c r="H79" s="69">
        <v>0</v>
      </c>
      <c r="I79" s="69">
        <f>I80</f>
        <v>8998.16</v>
      </c>
      <c r="J79" s="68" t="e">
        <f t="shared" si="1"/>
        <v>#DIV/0!</v>
      </c>
      <c r="K79" s="68" t="e">
        <f>(I87/H87)*100</f>
        <v>#DIV/0!</v>
      </c>
    </row>
    <row r="80" spans="1:11" ht="15" customHeight="1" x14ac:dyDescent="0.3">
      <c r="A80" s="171">
        <v>3</v>
      </c>
      <c r="B80" s="172"/>
      <c r="C80" s="173"/>
      <c r="D80" s="60" t="s">
        <v>17</v>
      </c>
      <c r="E80" s="70">
        <v>0</v>
      </c>
      <c r="F80" s="70">
        <f>F81+F82</f>
        <v>17994.54</v>
      </c>
      <c r="G80" s="70">
        <f>G81+G82</f>
        <v>10847.5</v>
      </c>
      <c r="H80" s="70">
        <v>0</v>
      </c>
      <c r="I80" s="70">
        <f t="shared" ref="I80" si="39">I81+I82</f>
        <v>8998.16</v>
      </c>
      <c r="J80" s="68" t="e">
        <f t="shared" si="1"/>
        <v>#DIV/0!</v>
      </c>
      <c r="K80" s="68" t="e">
        <f>(I88/H88)*100</f>
        <v>#DIV/0!</v>
      </c>
    </row>
    <row r="81" spans="1:11" ht="15" customHeight="1" x14ac:dyDescent="0.3">
      <c r="A81" s="174">
        <v>31</v>
      </c>
      <c r="B81" s="175"/>
      <c r="C81" s="176"/>
      <c r="D81" s="60" t="s">
        <v>18</v>
      </c>
      <c r="E81" s="70">
        <v>0</v>
      </c>
      <c r="F81" s="66">
        <v>16658.16</v>
      </c>
      <c r="G81" s="66">
        <v>10096.64</v>
      </c>
      <c r="H81" s="66">
        <v>0</v>
      </c>
      <c r="I81" s="66">
        <v>8277.82</v>
      </c>
      <c r="J81" s="68" t="e">
        <f t="shared" si="1"/>
        <v>#DIV/0!</v>
      </c>
      <c r="K81" s="68" t="e">
        <f>(I89/H89)*100</f>
        <v>#DIV/0!</v>
      </c>
    </row>
    <row r="82" spans="1:11" ht="15" customHeight="1" x14ac:dyDescent="0.3">
      <c r="A82" s="174">
        <v>32</v>
      </c>
      <c r="B82" s="175"/>
      <c r="C82" s="176"/>
      <c r="D82" s="60" t="s">
        <v>30</v>
      </c>
      <c r="E82" s="70">
        <v>0</v>
      </c>
      <c r="F82" s="66">
        <v>1336.38</v>
      </c>
      <c r="G82" s="66">
        <v>750.86</v>
      </c>
      <c r="H82" s="66">
        <v>0</v>
      </c>
      <c r="I82" s="66">
        <v>720.34</v>
      </c>
      <c r="J82" s="68">
        <v>0</v>
      </c>
      <c r="K82" s="68" t="e">
        <f>(I90/H90)*100</f>
        <v>#DIV/0!</v>
      </c>
    </row>
    <row r="83" spans="1:11" ht="15" customHeight="1" x14ac:dyDescent="0.3">
      <c r="A83" s="134" t="s">
        <v>204</v>
      </c>
      <c r="B83" s="131"/>
      <c r="C83" s="132"/>
      <c r="D83" s="133" t="s">
        <v>205</v>
      </c>
      <c r="E83" s="70"/>
      <c r="F83" s="121">
        <v>0</v>
      </c>
      <c r="G83" s="121">
        <f>G84</f>
        <v>7147.0400000000009</v>
      </c>
      <c r="H83" s="121"/>
      <c r="I83" s="121"/>
      <c r="J83" s="68"/>
      <c r="K83" s="68"/>
    </row>
    <row r="84" spans="1:11" ht="15" customHeight="1" x14ac:dyDescent="0.3">
      <c r="A84" s="130">
        <v>3</v>
      </c>
      <c r="B84" s="131"/>
      <c r="C84" s="132"/>
      <c r="D84" s="129" t="s">
        <v>17</v>
      </c>
      <c r="E84" s="70"/>
      <c r="F84" s="121">
        <f>F85+F86</f>
        <v>0</v>
      </c>
      <c r="G84" s="121">
        <f>G85+G86</f>
        <v>7147.0400000000009</v>
      </c>
      <c r="H84" s="121"/>
      <c r="I84" s="121"/>
      <c r="J84" s="68"/>
      <c r="K84" s="68"/>
    </row>
    <row r="85" spans="1:11" ht="15" customHeight="1" x14ac:dyDescent="0.3">
      <c r="A85" s="130">
        <v>31</v>
      </c>
      <c r="B85" s="131"/>
      <c r="C85" s="132"/>
      <c r="D85" s="129" t="s">
        <v>18</v>
      </c>
      <c r="E85" s="70"/>
      <c r="F85" s="121">
        <v>0</v>
      </c>
      <c r="G85" s="121">
        <v>6561.52</v>
      </c>
      <c r="H85" s="121"/>
      <c r="I85" s="121"/>
      <c r="J85" s="68"/>
      <c r="K85" s="68"/>
    </row>
    <row r="86" spans="1:11" ht="15" customHeight="1" x14ac:dyDescent="0.3">
      <c r="A86" s="130">
        <v>32</v>
      </c>
      <c r="B86" s="131"/>
      <c r="C86" s="132"/>
      <c r="D86" s="129" t="s">
        <v>30</v>
      </c>
      <c r="E86" s="70"/>
      <c r="F86" s="121">
        <v>0</v>
      </c>
      <c r="G86" s="121">
        <v>585.52</v>
      </c>
      <c r="H86" s="121"/>
      <c r="I86" s="121"/>
      <c r="J86" s="68"/>
      <c r="K86" s="68"/>
    </row>
    <row r="87" spans="1:11" ht="15" customHeight="1" x14ac:dyDescent="0.3">
      <c r="A87" s="177" t="s">
        <v>157</v>
      </c>
      <c r="B87" s="178"/>
      <c r="C87" s="179"/>
      <c r="D87" s="63" t="s">
        <v>158</v>
      </c>
      <c r="E87" s="68">
        <f>E88</f>
        <v>0</v>
      </c>
      <c r="F87" s="68">
        <f t="shared" ref="F87:F89" si="40">F88</f>
        <v>238.5</v>
      </c>
      <c r="G87" s="68">
        <f t="shared" ref="G87" si="41">G88</f>
        <v>238.5</v>
      </c>
      <c r="H87" s="68">
        <f t="shared" ref="H87:I87" si="42">H88</f>
        <v>0</v>
      </c>
      <c r="I87" s="68">
        <f t="shared" si="42"/>
        <v>0</v>
      </c>
      <c r="J87" s="68">
        <v>0</v>
      </c>
      <c r="K87" s="68" t="e">
        <f t="shared" ref="K87:K90" si="43">(I91/H91)*100</f>
        <v>#DIV/0!</v>
      </c>
    </row>
    <row r="88" spans="1:11" ht="15" customHeight="1" x14ac:dyDescent="0.3">
      <c r="A88" s="180" t="s">
        <v>142</v>
      </c>
      <c r="B88" s="181"/>
      <c r="C88" s="182"/>
      <c r="D88" s="64" t="s">
        <v>143</v>
      </c>
      <c r="E88" s="69">
        <f>E89</f>
        <v>0</v>
      </c>
      <c r="F88" s="69">
        <f t="shared" si="40"/>
        <v>238.5</v>
      </c>
      <c r="G88" s="69">
        <f>G89</f>
        <v>238.5</v>
      </c>
      <c r="H88" s="69">
        <v>0</v>
      </c>
      <c r="I88" s="69">
        <v>0</v>
      </c>
      <c r="J88" s="68">
        <v>0</v>
      </c>
      <c r="K88" s="68" t="e">
        <f t="shared" si="43"/>
        <v>#DIV/0!</v>
      </c>
    </row>
    <row r="89" spans="1:11" ht="15" customHeight="1" x14ac:dyDescent="0.3">
      <c r="A89" s="171">
        <v>3</v>
      </c>
      <c r="B89" s="172"/>
      <c r="C89" s="173"/>
      <c r="D89" s="65" t="s">
        <v>17</v>
      </c>
      <c r="E89" s="70">
        <f>E90</f>
        <v>0</v>
      </c>
      <c r="F89" s="70">
        <f t="shared" si="40"/>
        <v>238.5</v>
      </c>
      <c r="G89" s="70">
        <f>G90</f>
        <v>238.5</v>
      </c>
      <c r="H89" s="70">
        <v>0</v>
      </c>
      <c r="I89" s="70">
        <v>0</v>
      </c>
      <c r="J89" s="68">
        <v>0</v>
      </c>
      <c r="K89" s="68" t="e">
        <f t="shared" si="43"/>
        <v>#DIV/0!</v>
      </c>
    </row>
    <row r="90" spans="1:11" ht="15" customHeight="1" x14ac:dyDescent="0.3">
      <c r="A90" s="174">
        <v>38</v>
      </c>
      <c r="B90" s="175"/>
      <c r="C90" s="176"/>
      <c r="D90" s="65" t="s">
        <v>30</v>
      </c>
      <c r="E90" s="70">
        <v>0</v>
      </c>
      <c r="F90" s="66">
        <v>238.5</v>
      </c>
      <c r="G90" s="66">
        <v>238.5</v>
      </c>
      <c r="H90" s="66">
        <v>0</v>
      </c>
      <c r="I90" s="66">
        <v>0</v>
      </c>
      <c r="J90" s="68">
        <v>0</v>
      </c>
      <c r="K90" s="68" t="e">
        <f t="shared" si="43"/>
        <v>#DIV/0!</v>
      </c>
    </row>
    <row r="91" spans="1:11" ht="15" customHeight="1" x14ac:dyDescent="0.3">
      <c r="A91" s="177" t="s">
        <v>176</v>
      </c>
      <c r="B91" s="178"/>
      <c r="C91" s="179"/>
      <c r="D91" s="63" t="s">
        <v>159</v>
      </c>
      <c r="E91" s="68">
        <f>E92</f>
        <v>0</v>
      </c>
      <c r="F91" s="68">
        <f t="shared" ref="F91:F93" si="44">F92</f>
        <v>0</v>
      </c>
      <c r="G91" s="68">
        <f t="shared" ref="G91:G93" si="45">G92</f>
        <v>0</v>
      </c>
      <c r="H91" s="68">
        <f t="shared" ref="H91:I91" si="46">H92</f>
        <v>0</v>
      </c>
      <c r="I91" s="68">
        <f t="shared" si="46"/>
        <v>0</v>
      </c>
      <c r="J91" s="68" t="e">
        <f t="shared" si="1"/>
        <v>#DIV/0!</v>
      </c>
      <c r="K91" s="68">
        <v>0</v>
      </c>
    </row>
    <row r="92" spans="1:11" ht="15" customHeight="1" x14ac:dyDescent="0.3">
      <c r="A92" s="180" t="s">
        <v>160</v>
      </c>
      <c r="B92" s="181"/>
      <c r="C92" s="182"/>
      <c r="D92" s="64" t="s">
        <v>161</v>
      </c>
      <c r="E92" s="69">
        <v>0</v>
      </c>
      <c r="F92" s="69">
        <f t="shared" si="44"/>
        <v>0</v>
      </c>
      <c r="G92" s="69">
        <f t="shared" si="45"/>
        <v>0</v>
      </c>
      <c r="H92" s="69">
        <v>0</v>
      </c>
      <c r="I92" s="69">
        <v>0</v>
      </c>
      <c r="J92" s="68" t="e">
        <f t="shared" si="1"/>
        <v>#DIV/0!</v>
      </c>
      <c r="K92" s="68">
        <v>0</v>
      </c>
    </row>
    <row r="93" spans="1:11" ht="15" customHeight="1" x14ac:dyDescent="0.3">
      <c r="A93" s="171">
        <v>3</v>
      </c>
      <c r="B93" s="172"/>
      <c r="C93" s="173"/>
      <c r="D93" s="65" t="s">
        <v>17</v>
      </c>
      <c r="E93" s="70">
        <v>0</v>
      </c>
      <c r="F93" s="70">
        <f t="shared" si="44"/>
        <v>0</v>
      </c>
      <c r="G93" s="70">
        <f t="shared" si="45"/>
        <v>0</v>
      </c>
      <c r="H93" s="70">
        <v>0</v>
      </c>
      <c r="I93" s="70">
        <v>0</v>
      </c>
      <c r="J93" s="68" t="e">
        <f t="shared" si="1"/>
        <v>#DIV/0!</v>
      </c>
      <c r="K93" s="68">
        <v>0</v>
      </c>
    </row>
    <row r="94" spans="1:11" ht="15" customHeight="1" x14ac:dyDescent="0.3">
      <c r="A94" s="174">
        <v>32</v>
      </c>
      <c r="B94" s="175"/>
      <c r="C94" s="176"/>
      <c r="D94" s="65" t="s">
        <v>30</v>
      </c>
      <c r="E94" s="70">
        <v>0</v>
      </c>
      <c r="F94" s="66">
        <v>0</v>
      </c>
      <c r="G94" s="66">
        <v>0</v>
      </c>
      <c r="H94" s="66">
        <v>0</v>
      </c>
      <c r="I94" s="66">
        <v>0</v>
      </c>
      <c r="J94" s="68" t="e">
        <f t="shared" si="1"/>
        <v>#DIV/0!</v>
      </c>
      <c r="K94" s="68" t="e">
        <f>(I98/H98)*100</f>
        <v>#DIV/0!</v>
      </c>
    </row>
    <row r="95" spans="1:11" ht="15" customHeight="1" x14ac:dyDescent="0.3">
      <c r="A95" s="177" t="s">
        <v>162</v>
      </c>
      <c r="B95" s="178"/>
      <c r="C95" s="179"/>
      <c r="D95" s="63" t="s">
        <v>210</v>
      </c>
      <c r="E95" s="68">
        <f>E96+E97</f>
        <v>0</v>
      </c>
      <c r="F95" s="68">
        <f t="shared" ref="F95:H95" si="47">F96+F97</f>
        <v>0</v>
      </c>
      <c r="G95" s="68">
        <f t="shared" si="47"/>
        <v>0</v>
      </c>
      <c r="H95" s="68">
        <f t="shared" si="47"/>
        <v>0</v>
      </c>
      <c r="I95" s="68">
        <f t="shared" ref="I95" si="48">I96+I97</f>
        <v>0</v>
      </c>
      <c r="J95" s="68" t="e">
        <f t="shared" si="1"/>
        <v>#DIV/0!</v>
      </c>
      <c r="K95" s="68" t="e">
        <f>(I99/H99)*100</f>
        <v>#DIV/0!</v>
      </c>
    </row>
    <row r="96" spans="1:11" ht="15" customHeight="1" x14ac:dyDescent="0.3">
      <c r="A96" s="180" t="s">
        <v>126</v>
      </c>
      <c r="B96" s="181"/>
      <c r="C96" s="182"/>
      <c r="D96" s="64" t="s">
        <v>13</v>
      </c>
      <c r="E96" s="69">
        <v>0</v>
      </c>
      <c r="F96" s="69">
        <v>0</v>
      </c>
      <c r="G96" s="69">
        <v>0</v>
      </c>
      <c r="H96" s="69">
        <v>0</v>
      </c>
      <c r="I96" s="69">
        <v>0</v>
      </c>
      <c r="J96" s="68" t="e">
        <f t="shared" si="1"/>
        <v>#DIV/0!</v>
      </c>
      <c r="K96" s="68" t="e">
        <f>(I100/H100)*100</f>
        <v>#DIV/0!</v>
      </c>
    </row>
    <row r="97" spans="1:11" ht="15" customHeight="1" x14ac:dyDescent="0.3">
      <c r="A97" s="180" t="s">
        <v>137</v>
      </c>
      <c r="B97" s="181"/>
      <c r="C97" s="182"/>
      <c r="D97" s="64" t="s">
        <v>138</v>
      </c>
      <c r="E97" s="69">
        <v>0</v>
      </c>
      <c r="F97" s="69">
        <v>0</v>
      </c>
      <c r="G97" s="69">
        <v>0</v>
      </c>
      <c r="H97" s="69">
        <v>0</v>
      </c>
      <c r="I97" s="69">
        <v>0</v>
      </c>
      <c r="J97" s="68" t="e">
        <f t="shared" si="1"/>
        <v>#DIV/0!</v>
      </c>
      <c r="K97" s="68" t="e">
        <f>(I101/H101)*100</f>
        <v>#DIV/0!</v>
      </c>
    </row>
    <row r="98" spans="1:11" ht="15" customHeight="1" x14ac:dyDescent="0.3">
      <c r="A98" s="177" t="s">
        <v>139</v>
      </c>
      <c r="B98" s="178"/>
      <c r="C98" s="179"/>
      <c r="D98" s="61" t="s">
        <v>140</v>
      </c>
      <c r="E98" s="68">
        <f>E99+E128+E149+E153</f>
        <v>445468.07</v>
      </c>
      <c r="F98" s="68">
        <f>F99+F128+F149+F153</f>
        <v>1018268.0700000001</v>
      </c>
      <c r="G98" s="68">
        <f>G99+G128+G153+G149</f>
        <v>1066173.49</v>
      </c>
      <c r="H98" s="68">
        <f>H99+H128+H149+H153</f>
        <v>0</v>
      </c>
      <c r="I98" s="68">
        <f>I99+I128+I149+I153</f>
        <v>567100.89</v>
      </c>
      <c r="J98" s="68">
        <f t="shared" si="1"/>
        <v>127.30449794078396</v>
      </c>
      <c r="K98" s="68" t="e">
        <f>(I102/H102)*100</f>
        <v>#DIV/0!</v>
      </c>
    </row>
    <row r="99" spans="1:11" ht="15" customHeight="1" x14ac:dyDescent="0.3">
      <c r="A99" s="177" t="s">
        <v>144</v>
      </c>
      <c r="B99" s="178"/>
      <c r="C99" s="179"/>
      <c r="D99" s="61" t="s">
        <v>145</v>
      </c>
      <c r="E99" s="68">
        <v>432681.15</v>
      </c>
      <c r="F99" s="68">
        <f>F100+F106+F110+F114+F118+F124</f>
        <v>984275.24</v>
      </c>
      <c r="G99" s="68">
        <f t="shared" ref="G99:H99" si="49">G100+G110+G114+G118+G124+G106</f>
        <v>987335.14</v>
      </c>
      <c r="H99" s="68">
        <f t="shared" si="49"/>
        <v>0</v>
      </c>
      <c r="I99" s="68">
        <f>I100+I106+I110+I114+I118+I125</f>
        <v>556230.97</v>
      </c>
      <c r="J99" s="68">
        <f t="shared" si="1"/>
        <v>128.55447250244202</v>
      </c>
      <c r="K99" s="68">
        <v>0</v>
      </c>
    </row>
    <row r="100" spans="1:11" ht="15" customHeight="1" x14ac:dyDescent="0.3">
      <c r="A100" s="180" t="s">
        <v>141</v>
      </c>
      <c r="B100" s="181"/>
      <c r="C100" s="182"/>
      <c r="D100" s="62" t="s">
        <v>48</v>
      </c>
      <c r="E100" s="69">
        <f>E101+E102+E103+E104+E105</f>
        <v>6152.52</v>
      </c>
      <c r="F100" s="69">
        <v>0</v>
      </c>
      <c r="G100" s="69">
        <f>G101</f>
        <v>0</v>
      </c>
      <c r="H100" s="69">
        <v>0</v>
      </c>
      <c r="I100" s="69">
        <f>I101</f>
        <v>2307.84</v>
      </c>
      <c r="J100" s="68">
        <f t="shared" si="1"/>
        <v>37.510483509196227</v>
      </c>
      <c r="K100" s="68">
        <v>0</v>
      </c>
    </row>
    <row r="101" spans="1:11" ht="15" customHeight="1" x14ac:dyDescent="0.3">
      <c r="A101" s="171">
        <v>3</v>
      </c>
      <c r="B101" s="172"/>
      <c r="C101" s="173"/>
      <c r="D101" s="60" t="s">
        <v>17</v>
      </c>
      <c r="E101" s="70">
        <v>0</v>
      </c>
      <c r="F101" s="70">
        <v>0</v>
      </c>
      <c r="G101" s="70">
        <f>G102+G103+G104+G105</f>
        <v>0</v>
      </c>
      <c r="H101" s="70">
        <v>0</v>
      </c>
      <c r="I101" s="70">
        <f t="shared" ref="I101" si="50">I102+I103+I104</f>
        <v>2307.84</v>
      </c>
      <c r="J101" s="68" t="e">
        <f t="shared" si="1"/>
        <v>#DIV/0!</v>
      </c>
      <c r="K101" s="68">
        <v>0</v>
      </c>
    </row>
    <row r="102" spans="1:11" ht="15" customHeight="1" x14ac:dyDescent="0.3">
      <c r="A102" s="174">
        <v>31</v>
      </c>
      <c r="B102" s="175"/>
      <c r="C102" s="176"/>
      <c r="D102" s="60" t="s">
        <v>18</v>
      </c>
      <c r="E102" s="70">
        <v>0</v>
      </c>
      <c r="F102" s="66">
        <v>0</v>
      </c>
      <c r="G102" s="66">
        <v>0</v>
      </c>
      <c r="H102" s="66">
        <v>0</v>
      </c>
      <c r="I102" s="66">
        <v>0</v>
      </c>
      <c r="J102" s="68" t="e">
        <f t="shared" si="1"/>
        <v>#DIV/0!</v>
      </c>
      <c r="K102" s="68" t="e">
        <f t="shared" ref="K102:K152" si="51">(I106/H106)*100</f>
        <v>#DIV/0!</v>
      </c>
    </row>
    <row r="103" spans="1:11" ht="15" customHeight="1" x14ac:dyDescent="0.3">
      <c r="A103" s="174">
        <v>32</v>
      </c>
      <c r="B103" s="175"/>
      <c r="C103" s="176"/>
      <c r="D103" s="60" t="s">
        <v>30</v>
      </c>
      <c r="E103" s="70">
        <v>6152.52</v>
      </c>
      <c r="F103" s="66">
        <v>0</v>
      </c>
      <c r="G103" s="66">
        <v>0</v>
      </c>
      <c r="H103" s="66">
        <v>0</v>
      </c>
      <c r="I103" s="66">
        <v>2264.86</v>
      </c>
      <c r="J103" s="68">
        <f t="shared" ref="J103:J156" si="52">(I103/E103)*100</f>
        <v>36.811907966166707</v>
      </c>
      <c r="K103" s="68" t="e">
        <f t="shared" si="51"/>
        <v>#DIV/0!</v>
      </c>
    </row>
    <row r="104" spans="1:11" ht="15" customHeight="1" x14ac:dyDescent="0.3">
      <c r="A104" s="174">
        <v>34</v>
      </c>
      <c r="B104" s="175"/>
      <c r="C104" s="176"/>
      <c r="D104" s="65" t="s">
        <v>58</v>
      </c>
      <c r="E104" s="70">
        <v>0</v>
      </c>
      <c r="F104" s="66">
        <v>0</v>
      </c>
      <c r="G104" s="66">
        <v>0</v>
      </c>
      <c r="H104" s="66">
        <v>0</v>
      </c>
      <c r="I104" s="66">
        <v>42.98</v>
      </c>
      <c r="J104" s="68" t="e">
        <f t="shared" si="52"/>
        <v>#DIV/0!</v>
      </c>
      <c r="K104" s="68">
        <v>0</v>
      </c>
    </row>
    <row r="105" spans="1:11" ht="15" customHeight="1" x14ac:dyDescent="0.3">
      <c r="A105" s="118">
        <v>38</v>
      </c>
      <c r="B105" s="119"/>
      <c r="C105" s="120"/>
      <c r="D105" s="117" t="s">
        <v>59</v>
      </c>
      <c r="E105" s="70">
        <v>0</v>
      </c>
      <c r="F105" s="121">
        <v>0</v>
      </c>
      <c r="G105" s="121">
        <v>0</v>
      </c>
      <c r="H105" s="121">
        <v>0</v>
      </c>
      <c r="I105" s="121">
        <v>0</v>
      </c>
      <c r="J105" s="68">
        <v>0</v>
      </c>
      <c r="K105" s="68" t="e">
        <f t="shared" si="51"/>
        <v>#DIV/0!</v>
      </c>
    </row>
    <row r="106" spans="1:11" ht="15" customHeight="1" x14ac:dyDescent="0.3">
      <c r="A106" s="180" t="s">
        <v>147</v>
      </c>
      <c r="B106" s="181"/>
      <c r="C106" s="182"/>
      <c r="D106" s="64" t="s">
        <v>148</v>
      </c>
      <c r="E106" s="69">
        <f>E107</f>
        <v>0</v>
      </c>
      <c r="F106" s="69">
        <f t="shared" ref="F106:I106" si="53">F107</f>
        <v>0</v>
      </c>
      <c r="G106" s="69">
        <f>G107</f>
        <v>0</v>
      </c>
      <c r="H106" s="69">
        <v>0</v>
      </c>
      <c r="I106" s="69">
        <f t="shared" si="53"/>
        <v>0</v>
      </c>
      <c r="J106" s="68">
        <v>0</v>
      </c>
      <c r="K106" s="68" t="e">
        <f t="shared" si="51"/>
        <v>#DIV/0!</v>
      </c>
    </row>
    <row r="107" spans="1:11" ht="15" customHeight="1" x14ac:dyDescent="0.3">
      <c r="A107" s="171">
        <v>3</v>
      </c>
      <c r="B107" s="172"/>
      <c r="C107" s="173"/>
      <c r="D107" s="65" t="s">
        <v>17</v>
      </c>
      <c r="E107" s="70">
        <v>0</v>
      </c>
      <c r="F107" s="70">
        <f t="shared" ref="F107" si="54">F108+F109</f>
        <v>0</v>
      </c>
      <c r="G107" s="70">
        <f>G108+G109</f>
        <v>0</v>
      </c>
      <c r="H107" s="70">
        <v>0</v>
      </c>
      <c r="I107" s="70">
        <f t="shared" ref="I107" si="55">I108+I109</f>
        <v>0</v>
      </c>
      <c r="J107" s="68">
        <v>0</v>
      </c>
      <c r="K107" s="68" t="e">
        <f t="shared" si="51"/>
        <v>#DIV/0!</v>
      </c>
    </row>
    <row r="108" spans="1:11" ht="15" customHeight="1" x14ac:dyDescent="0.3">
      <c r="A108" s="174">
        <v>31</v>
      </c>
      <c r="B108" s="175"/>
      <c r="C108" s="176"/>
      <c r="D108" s="65" t="s">
        <v>18</v>
      </c>
      <c r="E108" s="70">
        <v>0</v>
      </c>
      <c r="F108" s="66">
        <v>0</v>
      </c>
      <c r="G108" s="66">
        <v>0</v>
      </c>
      <c r="H108" s="66">
        <v>0</v>
      </c>
      <c r="I108" s="66">
        <v>0</v>
      </c>
      <c r="J108" s="68">
        <v>0</v>
      </c>
      <c r="K108" s="68" t="e">
        <f t="shared" si="51"/>
        <v>#DIV/0!</v>
      </c>
    </row>
    <row r="109" spans="1:11" ht="15" customHeight="1" x14ac:dyDescent="0.3">
      <c r="A109" s="174">
        <v>32</v>
      </c>
      <c r="B109" s="175"/>
      <c r="C109" s="176"/>
      <c r="D109" s="65" t="s">
        <v>30</v>
      </c>
      <c r="E109" s="70">
        <v>0</v>
      </c>
      <c r="F109" s="66">
        <v>0</v>
      </c>
      <c r="G109" s="66">
        <v>0</v>
      </c>
      <c r="H109" s="66">
        <v>0</v>
      </c>
      <c r="I109" s="66">
        <v>0</v>
      </c>
      <c r="J109" s="68">
        <v>0</v>
      </c>
      <c r="K109" s="68" t="e">
        <f t="shared" si="51"/>
        <v>#DIV/0!</v>
      </c>
    </row>
    <row r="110" spans="1:11" ht="15" customHeight="1" x14ac:dyDescent="0.3">
      <c r="A110" s="180" t="s">
        <v>135</v>
      </c>
      <c r="B110" s="181"/>
      <c r="C110" s="182"/>
      <c r="D110" s="111" t="s">
        <v>136</v>
      </c>
      <c r="E110" s="69">
        <v>32054.67</v>
      </c>
      <c r="F110" s="69">
        <f>F111</f>
        <v>47569.24</v>
      </c>
      <c r="G110" s="69">
        <f>G111</f>
        <v>49717.36</v>
      </c>
      <c r="H110" s="69">
        <v>0</v>
      </c>
      <c r="I110" s="69">
        <f>I111</f>
        <v>23354.43</v>
      </c>
      <c r="J110" s="68">
        <f t="shared" si="52"/>
        <v>72.858120205261827</v>
      </c>
      <c r="K110" s="68">
        <v>0</v>
      </c>
    </row>
    <row r="111" spans="1:11" ht="15" customHeight="1" x14ac:dyDescent="0.3">
      <c r="A111" s="171">
        <v>3</v>
      </c>
      <c r="B111" s="172"/>
      <c r="C111" s="173"/>
      <c r="D111" s="60" t="s">
        <v>17</v>
      </c>
      <c r="E111" s="70">
        <f>E112+E113</f>
        <v>29530.74</v>
      </c>
      <c r="F111" s="70">
        <f t="shared" ref="F111" si="56">F112+F113</f>
        <v>47569.24</v>
      </c>
      <c r="G111" s="70">
        <f>G112+G113</f>
        <v>49717.36</v>
      </c>
      <c r="H111" s="70">
        <v>0</v>
      </c>
      <c r="I111" s="70">
        <f t="shared" ref="I111" si="57">I112+I113</f>
        <v>23354.43</v>
      </c>
      <c r="J111" s="68">
        <f t="shared" si="52"/>
        <v>79.085149914969961</v>
      </c>
      <c r="K111" s="68">
        <v>0</v>
      </c>
    </row>
    <row r="112" spans="1:11" ht="25.5" customHeight="1" x14ac:dyDescent="0.3">
      <c r="A112" s="174">
        <v>32</v>
      </c>
      <c r="B112" s="175"/>
      <c r="C112" s="176"/>
      <c r="D112" s="60" t="s">
        <v>30</v>
      </c>
      <c r="E112" s="70">
        <v>29280.91</v>
      </c>
      <c r="F112" s="66">
        <v>46969.24</v>
      </c>
      <c r="G112" s="66">
        <v>49117.36</v>
      </c>
      <c r="H112" s="66">
        <v>0</v>
      </c>
      <c r="I112" s="66">
        <v>23061.39</v>
      </c>
      <c r="J112" s="68">
        <f t="shared" si="52"/>
        <v>78.759130095341973</v>
      </c>
      <c r="K112" s="68">
        <v>0</v>
      </c>
    </row>
    <row r="113" spans="1:11" ht="15" customHeight="1" x14ac:dyDescent="0.3">
      <c r="A113" s="174">
        <v>34</v>
      </c>
      <c r="B113" s="175"/>
      <c r="C113" s="176"/>
      <c r="D113" s="60" t="s">
        <v>58</v>
      </c>
      <c r="E113" s="70">
        <v>249.83</v>
      </c>
      <c r="F113" s="66">
        <v>600</v>
      </c>
      <c r="G113" s="66">
        <v>600</v>
      </c>
      <c r="H113" s="66">
        <v>0</v>
      </c>
      <c r="I113" s="66">
        <v>293.04000000000002</v>
      </c>
      <c r="J113" s="68">
        <f t="shared" si="52"/>
        <v>117.29576111755995</v>
      </c>
      <c r="K113" s="68">
        <v>0</v>
      </c>
    </row>
    <row r="114" spans="1:11" x14ac:dyDescent="0.3">
      <c r="A114" s="180" t="s">
        <v>146</v>
      </c>
      <c r="B114" s="181"/>
      <c r="C114" s="182"/>
      <c r="D114" s="62" t="s">
        <v>149</v>
      </c>
      <c r="E114" s="69">
        <f>E115</f>
        <v>646.34</v>
      </c>
      <c r="F114" s="69">
        <f t="shared" ref="F114" si="58">F115</f>
        <v>0</v>
      </c>
      <c r="G114" s="69">
        <f t="shared" ref="G114" si="59">G115</f>
        <v>0</v>
      </c>
      <c r="H114" s="69">
        <f t="shared" ref="H114:I114" si="60">H115</f>
        <v>0</v>
      </c>
      <c r="I114" s="69">
        <f t="shared" si="60"/>
        <v>108</v>
      </c>
      <c r="J114" s="68">
        <f t="shared" si="52"/>
        <v>16.709471795030478</v>
      </c>
      <c r="K114" s="68" t="e">
        <f t="shared" si="51"/>
        <v>#DIV/0!</v>
      </c>
    </row>
    <row r="115" spans="1:11" x14ac:dyDescent="0.3">
      <c r="A115" s="171">
        <v>3</v>
      </c>
      <c r="B115" s="172"/>
      <c r="C115" s="173"/>
      <c r="D115" s="60" t="s">
        <v>17</v>
      </c>
      <c r="E115" s="70">
        <f>E116+E117</f>
        <v>646.34</v>
      </c>
      <c r="F115" s="70">
        <f t="shared" ref="F115" si="61">F116+F117</f>
        <v>0</v>
      </c>
      <c r="G115" s="70">
        <f t="shared" ref="G115" si="62">G116+G117</f>
        <v>0</v>
      </c>
      <c r="H115" s="70">
        <f t="shared" ref="H115" si="63">H116+H117</f>
        <v>0</v>
      </c>
      <c r="I115" s="70">
        <f t="shared" ref="I115" si="64">I116+I117</f>
        <v>108</v>
      </c>
      <c r="J115" s="68">
        <f t="shared" si="52"/>
        <v>16.709471795030478</v>
      </c>
      <c r="K115" s="68" t="e">
        <f t="shared" si="51"/>
        <v>#DIV/0!</v>
      </c>
    </row>
    <row r="116" spans="1:11" x14ac:dyDescent="0.3">
      <c r="A116" s="174">
        <v>32</v>
      </c>
      <c r="B116" s="175"/>
      <c r="C116" s="176"/>
      <c r="D116" s="60" t="s">
        <v>30</v>
      </c>
      <c r="E116" s="70">
        <v>646.34</v>
      </c>
      <c r="F116" s="66">
        <v>0</v>
      </c>
      <c r="G116" s="66">
        <v>0</v>
      </c>
      <c r="H116" s="66">
        <v>0</v>
      </c>
      <c r="I116" s="66">
        <v>108</v>
      </c>
      <c r="J116" s="68">
        <f t="shared" si="52"/>
        <v>16.709471795030478</v>
      </c>
      <c r="K116" s="68" t="e">
        <f t="shared" si="51"/>
        <v>#DIV/0!</v>
      </c>
    </row>
    <row r="117" spans="1:11" x14ac:dyDescent="0.3">
      <c r="A117" s="174">
        <v>38</v>
      </c>
      <c r="B117" s="175"/>
      <c r="C117" s="176"/>
      <c r="D117" s="60" t="s">
        <v>59</v>
      </c>
      <c r="E117" s="70">
        <v>0</v>
      </c>
      <c r="F117" s="66">
        <v>0</v>
      </c>
      <c r="G117" s="66">
        <v>0</v>
      </c>
      <c r="H117" s="66">
        <v>0</v>
      </c>
      <c r="I117" s="66">
        <v>0</v>
      </c>
      <c r="J117" s="68">
        <v>0</v>
      </c>
      <c r="K117" s="68" t="e">
        <f t="shared" si="51"/>
        <v>#DIV/0!</v>
      </c>
    </row>
    <row r="118" spans="1:11" ht="15" customHeight="1" x14ac:dyDescent="0.3">
      <c r="A118" s="180" t="s">
        <v>142</v>
      </c>
      <c r="B118" s="181"/>
      <c r="C118" s="182"/>
      <c r="D118" s="64" t="s">
        <v>143</v>
      </c>
      <c r="E118" s="69">
        <f>E119</f>
        <v>394274.63</v>
      </c>
      <c r="F118" s="69">
        <f>F119</f>
        <v>936706</v>
      </c>
      <c r="G118" s="69">
        <f>G119</f>
        <v>936706</v>
      </c>
      <c r="H118" s="69">
        <v>0</v>
      </c>
      <c r="I118" s="69">
        <f>I119</f>
        <v>530460.69999999995</v>
      </c>
      <c r="J118" s="68">
        <f t="shared" si="52"/>
        <v>134.54091631510755</v>
      </c>
      <c r="K118" s="68">
        <v>0</v>
      </c>
    </row>
    <row r="119" spans="1:11" x14ac:dyDescent="0.3">
      <c r="A119" s="171">
        <v>3</v>
      </c>
      <c r="B119" s="172"/>
      <c r="C119" s="173"/>
      <c r="D119" s="65" t="s">
        <v>17</v>
      </c>
      <c r="E119" s="70">
        <f>E120+E121+E122+E123</f>
        <v>394274.63</v>
      </c>
      <c r="F119" s="70">
        <f>F120+F121+F122+F123</f>
        <v>936706</v>
      </c>
      <c r="G119" s="70">
        <f>G120+G121+G122+G123</f>
        <v>936706</v>
      </c>
      <c r="H119" s="70">
        <f t="shared" ref="H119:I119" si="65">H120+H121+H123+H122</f>
        <v>0</v>
      </c>
      <c r="I119" s="70">
        <f t="shared" si="65"/>
        <v>530460.69999999995</v>
      </c>
      <c r="J119" s="68">
        <f t="shared" si="52"/>
        <v>134.54091631510755</v>
      </c>
      <c r="K119" s="68" t="e">
        <f t="shared" si="51"/>
        <v>#DIV/0!</v>
      </c>
    </row>
    <row r="120" spans="1:11" ht="26.4" customHeight="1" x14ac:dyDescent="0.3">
      <c r="A120" s="174">
        <v>31</v>
      </c>
      <c r="B120" s="175"/>
      <c r="C120" s="176"/>
      <c r="D120" s="65" t="s">
        <v>18</v>
      </c>
      <c r="E120" s="70">
        <v>374094.01</v>
      </c>
      <c r="F120" s="66">
        <v>874690</v>
      </c>
      <c r="G120" s="66">
        <v>874690</v>
      </c>
      <c r="H120" s="66">
        <v>0</v>
      </c>
      <c r="I120" s="66">
        <v>483612.62</v>
      </c>
      <c r="J120" s="68">
        <f t="shared" si="52"/>
        <v>129.27569195775149</v>
      </c>
      <c r="K120" s="68" t="e">
        <f t="shared" si="51"/>
        <v>#DIV/0!</v>
      </c>
    </row>
    <row r="121" spans="1:11" ht="14.4" customHeight="1" x14ac:dyDescent="0.3">
      <c r="A121" s="174">
        <v>32</v>
      </c>
      <c r="B121" s="175"/>
      <c r="C121" s="176"/>
      <c r="D121" s="65" t="s">
        <v>30</v>
      </c>
      <c r="E121" s="70">
        <v>20180.62</v>
      </c>
      <c r="F121" s="66">
        <v>52016</v>
      </c>
      <c r="G121" s="66">
        <v>52016</v>
      </c>
      <c r="H121" s="66">
        <v>0</v>
      </c>
      <c r="I121" s="66">
        <v>46848.08</v>
      </c>
      <c r="J121" s="68">
        <f t="shared" si="52"/>
        <v>232.14390836356861</v>
      </c>
      <c r="K121" s="68" t="e">
        <f t="shared" si="51"/>
        <v>#DIV/0!</v>
      </c>
    </row>
    <row r="122" spans="1:11" x14ac:dyDescent="0.3">
      <c r="A122" s="174">
        <v>34</v>
      </c>
      <c r="B122" s="175"/>
      <c r="C122" s="176"/>
      <c r="D122" s="65" t="s">
        <v>58</v>
      </c>
      <c r="E122" s="70">
        <v>0</v>
      </c>
      <c r="F122" s="66">
        <v>0</v>
      </c>
      <c r="G122" s="66">
        <v>0</v>
      </c>
      <c r="H122" s="66">
        <v>0</v>
      </c>
      <c r="I122" s="66">
        <v>0</v>
      </c>
      <c r="J122" s="68">
        <v>0</v>
      </c>
      <c r="K122" s="68">
        <v>0</v>
      </c>
    </row>
    <row r="123" spans="1:11" ht="15" customHeight="1" x14ac:dyDescent="0.3">
      <c r="A123" s="174">
        <v>37</v>
      </c>
      <c r="B123" s="175"/>
      <c r="C123" s="176"/>
      <c r="D123" s="65" t="s">
        <v>150</v>
      </c>
      <c r="E123" s="70">
        <v>0</v>
      </c>
      <c r="F123" s="66">
        <v>10000</v>
      </c>
      <c r="G123" s="66">
        <v>10000</v>
      </c>
      <c r="H123" s="66">
        <v>0</v>
      </c>
      <c r="I123" s="66">
        <v>0</v>
      </c>
      <c r="J123" s="68">
        <v>0</v>
      </c>
      <c r="K123" s="68" t="e">
        <f t="shared" si="51"/>
        <v>#DIV/0!</v>
      </c>
    </row>
    <row r="124" spans="1:11" x14ac:dyDescent="0.3">
      <c r="A124" s="180" t="s">
        <v>225</v>
      </c>
      <c r="B124" s="181"/>
      <c r="C124" s="182"/>
      <c r="D124" s="64" t="s">
        <v>226</v>
      </c>
      <c r="E124" s="69">
        <f>E125</f>
        <v>2076.92</v>
      </c>
      <c r="F124" s="69">
        <f t="shared" ref="F124" si="66">F125</f>
        <v>0</v>
      </c>
      <c r="G124" s="69">
        <f>G125</f>
        <v>911.78</v>
      </c>
      <c r="H124" s="69">
        <v>0</v>
      </c>
      <c r="I124" s="69">
        <v>0</v>
      </c>
      <c r="J124" s="68">
        <f t="shared" si="52"/>
        <v>0</v>
      </c>
      <c r="K124" s="68" t="e">
        <f t="shared" si="51"/>
        <v>#DIV/0!</v>
      </c>
    </row>
    <row r="125" spans="1:11" x14ac:dyDescent="0.3">
      <c r="A125" s="171">
        <v>3</v>
      </c>
      <c r="B125" s="172"/>
      <c r="C125" s="173"/>
      <c r="D125" s="65" t="s">
        <v>17</v>
      </c>
      <c r="E125" s="70">
        <f>E126+E127</f>
        <v>2076.92</v>
      </c>
      <c r="F125" s="70">
        <f t="shared" ref="F125:H125" si="67">F126+F127</f>
        <v>0</v>
      </c>
      <c r="G125" s="70">
        <f>G126+G127</f>
        <v>911.78</v>
      </c>
      <c r="H125" s="70">
        <f t="shared" si="67"/>
        <v>0</v>
      </c>
      <c r="I125" s="70">
        <f t="shared" ref="I125" si="68">I126+I127</f>
        <v>0</v>
      </c>
      <c r="J125" s="68">
        <f t="shared" si="52"/>
        <v>0</v>
      </c>
      <c r="K125" s="68" t="e">
        <f t="shared" ref="K125:K127" si="69">(I129/H129)*100</f>
        <v>#DIV/0!</v>
      </c>
    </row>
    <row r="126" spans="1:11" x14ac:dyDescent="0.3">
      <c r="A126" s="174">
        <v>31</v>
      </c>
      <c r="B126" s="175"/>
      <c r="C126" s="176"/>
      <c r="D126" s="65" t="s">
        <v>18</v>
      </c>
      <c r="E126" s="70">
        <v>0</v>
      </c>
      <c r="F126" s="66">
        <v>0</v>
      </c>
      <c r="G126" s="66">
        <v>0</v>
      </c>
      <c r="H126" s="66">
        <v>0</v>
      </c>
      <c r="I126" s="66">
        <v>0</v>
      </c>
      <c r="J126" s="68">
        <v>0</v>
      </c>
      <c r="K126" s="68" t="e">
        <f t="shared" si="69"/>
        <v>#DIV/0!</v>
      </c>
    </row>
    <row r="127" spans="1:11" x14ac:dyDescent="0.3">
      <c r="A127" s="174">
        <v>32</v>
      </c>
      <c r="B127" s="175"/>
      <c r="C127" s="176"/>
      <c r="D127" s="65" t="s">
        <v>30</v>
      </c>
      <c r="E127" s="70">
        <v>2076.92</v>
      </c>
      <c r="F127" s="66">
        <v>0</v>
      </c>
      <c r="G127" s="66">
        <v>911.78</v>
      </c>
      <c r="H127" s="66">
        <v>0</v>
      </c>
      <c r="I127" s="66">
        <v>0</v>
      </c>
      <c r="J127" s="68">
        <f t="shared" si="52"/>
        <v>0</v>
      </c>
      <c r="K127" s="68" t="e">
        <f t="shared" si="69"/>
        <v>#DIV/0!</v>
      </c>
    </row>
    <row r="128" spans="1:11" ht="15" customHeight="1" x14ac:dyDescent="0.3">
      <c r="A128" s="177" t="s">
        <v>155</v>
      </c>
      <c r="B128" s="178"/>
      <c r="C128" s="179"/>
      <c r="D128" s="115" t="s">
        <v>156</v>
      </c>
      <c r="E128" s="68">
        <f>E129+E132+E137</f>
        <v>876.26</v>
      </c>
      <c r="F128" s="68">
        <f>F129+F132+F137+F142</f>
        <v>12946.8</v>
      </c>
      <c r="G128" s="68">
        <f>G132+G137+G142</f>
        <v>57792.32</v>
      </c>
      <c r="H128" s="68">
        <f>H129+H132+H137+H142</f>
        <v>0</v>
      </c>
      <c r="I128" s="68">
        <f>I129+I132+I137+I142</f>
        <v>0</v>
      </c>
      <c r="J128" s="68">
        <f t="shared" si="52"/>
        <v>0</v>
      </c>
      <c r="K128" s="68" t="e">
        <f t="shared" si="51"/>
        <v>#DIV/0!</v>
      </c>
    </row>
    <row r="129" spans="1:11" x14ac:dyDescent="0.3">
      <c r="A129" s="180" t="s">
        <v>126</v>
      </c>
      <c r="B129" s="181"/>
      <c r="C129" s="182"/>
      <c r="D129" s="116" t="s">
        <v>13</v>
      </c>
      <c r="E129" s="69">
        <f>E130</f>
        <v>0</v>
      </c>
      <c r="F129" s="69">
        <f>F131</f>
        <v>0</v>
      </c>
      <c r="G129" s="69">
        <f>G131</f>
        <v>0</v>
      </c>
      <c r="H129" s="69">
        <v>0</v>
      </c>
      <c r="I129" s="69">
        <v>0</v>
      </c>
      <c r="J129" s="68" t="e">
        <f t="shared" ref="J129:J131" si="70">(I129/E129)*100</f>
        <v>#DIV/0!</v>
      </c>
      <c r="K129" s="68" t="e">
        <f t="shared" si="51"/>
        <v>#DIV/0!</v>
      </c>
    </row>
    <row r="130" spans="1:11" x14ac:dyDescent="0.3">
      <c r="A130" s="171">
        <v>3</v>
      </c>
      <c r="B130" s="172"/>
      <c r="C130" s="173"/>
      <c r="D130" s="117" t="s">
        <v>17</v>
      </c>
      <c r="E130" s="70">
        <f>E131</f>
        <v>0</v>
      </c>
      <c r="F130" s="70">
        <f t="shared" ref="F130" si="71">F131</f>
        <v>0</v>
      </c>
      <c r="G130" s="70">
        <f>G131</f>
        <v>0</v>
      </c>
      <c r="H130" s="70">
        <v>0</v>
      </c>
      <c r="I130" s="70">
        <v>0</v>
      </c>
      <c r="J130" s="68" t="e">
        <f t="shared" si="70"/>
        <v>#DIV/0!</v>
      </c>
      <c r="K130" s="68" t="e">
        <f t="shared" si="51"/>
        <v>#DIV/0!</v>
      </c>
    </row>
    <row r="131" spans="1:11" ht="15" customHeight="1" x14ac:dyDescent="0.3">
      <c r="A131" s="174">
        <v>32</v>
      </c>
      <c r="B131" s="175"/>
      <c r="C131" s="176"/>
      <c r="D131" s="117" t="s">
        <v>30</v>
      </c>
      <c r="E131" s="70">
        <v>0</v>
      </c>
      <c r="F131" s="66">
        <v>0</v>
      </c>
      <c r="G131" s="66">
        <v>0</v>
      </c>
      <c r="H131" s="66">
        <v>0</v>
      </c>
      <c r="I131" s="66">
        <v>0</v>
      </c>
      <c r="J131" s="68" t="e">
        <f t="shared" si="70"/>
        <v>#DIV/0!</v>
      </c>
      <c r="K131" s="68" t="e">
        <f t="shared" si="51"/>
        <v>#DIV/0!</v>
      </c>
    </row>
    <row r="132" spans="1:11" ht="14.25" customHeight="1" x14ac:dyDescent="0.3">
      <c r="A132" s="180" t="s">
        <v>141</v>
      </c>
      <c r="B132" s="181"/>
      <c r="C132" s="182"/>
      <c r="D132" s="116" t="s">
        <v>48</v>
      </c>
      <c r="E132" s="69">
        <f>E133+E135</f>
        <v>876.26</v>
      </c>
      <c r="F132" s="69">
        <f>F133+F135</f>
        <v>12946.8</v>
      </c>
      <c r="G132" s="69">
        <f>G133+G136</f>
        <v>12946.8</v>
      </c>
      <c r="H132" s="69">
        <f t="shared" ref="H132" si="72">H133+H135</f>
        <v>0</v>
      </c>
      <c r="I132" s="69">
        <f>I134+I136</f>
        <v>0</v>
      </c>
      <c r="J132" s="68">
        <f t="shared" si="52"/>
        <v>0</v>
      </c>
      <c r="K132" s="68" t="e">
        <f t="shared" si="51"/>
        <v>#DIV/0!</v>
      </c>
    </row>
    <row r="133" spans="1:11" x14ac:dyDescent="0.3">
      <c r="A133" s="171">
        <v>3</v>
      </c>
      <c r="B133" s="172"/>
      <c r="C133" s="173"/>
      <c r="D133" s="117" t="s">
        <v>17</v>
      </c>
      <c r="E133" s="70">
        <f>E134</f>
        <v>0</v>
      </c>
      <c r="F133" s="70">
        <f>F134</f>
        <v>9000</v>
      </c>
      <c r="G133" s="70">
        <f>G134</f>
        <v>9000</v>
      </c>
      <c r="H133" s="70">
        <v>0</v>
      </c>
      <c r="I133" s="70">
        <v>0</v>
      </c>
      <c r="J133" s="68" t="e">
        <f t="shared" si="52"/>
        <v>#DIV/0!</v>
      </c>
      <c r="K133" s="68">
        <v>0</v>
      </c>
    </row>
    <row r="134" spans="1:11" ht="25.5" customHeight="1" x14ac:dyDescent="0.3">
      <c r="A134" s="174">
        <v>32</v>
      </c>
      <c r="B134" s="175"/>
      <c r="C134" s="176"/>
      <c r="D134" s="65" t="s">
        <v>30</v>
      </c>
      <c r="E134" s="70">
        <v>0</v>
      </c>
      <c r="F134" s="66">
        <v>9000</v>
      </c>
      <c r="G134" s="66">
        <v>9000</v>
      </c>
      <c r="H134" s="66">
        <v>0</v>
      </c>
      <c r="I134" s="66">
        <v>0</v>
      </c>
      <c r="J134" s="68" t="e">
        <f t="shared" si="52"/>
        <v>#DIV/0!</v>
      </c>
      <c r="K134" s="68">
        <v>0</v>
      </c>
    </row>
    <row r="135" spans="1:11" ht="15" customHeight="1" x14ac:dyDescent="0.3">
      <c r="A135" s="171">
        <v>4</v>
      </c>
      <c r="B135" s="172"/>
      <c r="C135" s="173"/>
      <c r="D135" s="65" t="s">
        <v>152</v>
      </c>
      <c r="E135" s="70">
        <f>E136</f>
        <v>876.26</v>
      </c>
      <c r="F135" s="70">
        <f>F136</f>
        <v>3946.8</v>
      </c>
      <c r="G135" s="70">
        <f>G136</f>
        <v>3946.8</v>
      </c>
      <c r="H135" s="70">
        <v>0</v>
      </c>
      <c r="I135" s="70">
        <v>0</v>
      </c>
      <c r="J135" s="68">
        <f t="shared" si="52"/>
        <v>0</v>
      </c>
      <c r="K135" s="68">
        <v>0</v>
      </c>
    </row>
    <row r="136" spans="1:11" x14ac:dyDescent="0.3">
      <c r="A136" s="174">
        <v>42</v>
      </c>
      <c r="B136" s="175"/>
      <c r="C136" s="176"/>
      <c r="D136" s="65" t="s">
        <v>151</v>
      </c>
      <c r="E136" s="70">
        <v>876.26</v>
      </c>
      <c r="F136" s="66">
        <v>3946.8</v>
      </c>
      <c r="G136" s="66">
        <v>3946.8</v>
      </c>
      <c r="H136" s="66">
        <v>0</v>
      </c>
      <c r="I136" s="66">
        <v>0</v>
      </c>
      <c r="J136" s="68">
        <f t="shared" si="52"/>
        <v>0</v>
      </c>
      <c r="K136" s="68">
        <v>0</v>
      </c>
    </row>
    <row r="137" spans="1:11" x14ac:dyDescent="0.3">
      <c r="A137" s="180" t="s">
        <v>147</v>
      </c>
      <c r="B137" s="181"/>
      <c r="C137" s="182"/>
      <c r="D137" s="64" t="s">
        <v>175</v>
      </c>
      <c r="E137" s="69">
        <f>E138+E140</f>
        <v>0</v>
      </c>
      <c r="F137" s="69">
        <f t="shared" ref="F137:H137" si="73">F138+F140</f>
        <v>0</v>
      </c>
      <c r="G137" s="69">
        <f>G138+G140</f>
        <v>18520.52</v>
      </c>
      <c r="H137" s="69">
        <f t="shared" si="73"/>
        <v>0</v>
      </c>
      <c r="I137" s="69">
        <f t="shared" ref="I137" si="74">I138+I140</f>
        <v>0</v>
      </c>
      <c r="J137" s="68">
        <v>0</v>
      </c>
      <c r="K137" s="68">
        <v>0</v>
      </c>
    </row>
    <row r="138" spans="1:11" ht="26.4" customHeight="1" x14ac:dyDescent="0.3">
      <c r="A138" s="171">
        <v>3</v>
      </c>
      <c r="B138" s="172"/>
      <c r="C138" s="173"/>
      <c r="D138" s="65" t="s">
        <v>17</v>
      </c>
      <c r="E138" s="70">
        <f>E139</f>
        <v>0</v>
      </c>
      <c r="F138" s="70">
        <f t="shared" ref="F138:I138" si="75">F139</f>
        <v>0</v>
      </c>
      <c r="G138" s="70">
        <f t="shared" si="75"/>
        <v>11520.52</v>
      </c>
      <c r="H138" s="70">
        <f t="shared" si="75"/>
        <v>0</v>
      </c>
      <c r="I138" s="70">
        <f t="shared" si="75"/>
        <v>0</v>
      </c>
      <c r="J138" s="68">
        <v>0</v>
      </c>
      <c r="K138" s="68" t="e">
        <f t="shared" si="51"/>
        <v>#DIV/0!</v>
      </c>
    </row>
    <row r="139" spans="1:11" ht="26.4" customHeight="1" x14ac:dyDescent="0.3">
      <c r="A139" s="174">
        <v>32</v>
      </c>
      <c r="B139" s="175"/>
      <c r="C139" s="176"/>
      <c r="D139" s="65" t="s">
        <v>30</v>
      </c>
      <c r="E139" s="70">
        <v>0</v>
      </c>
      <c r="F139" s="66">
        <v>0</v>
      </c>
      <c r="G139" s="66">
        <v>11520.52</v>
      </c>
      <c r="H139" s="66">
        <v>0</v>
      </c>
      <c r="I139" s="66">
        <v>0</v>
      </c>
      <c r="J139" s="68">
        <v>0</v>
      </c>
      <c r="K139" s="68" t="e">
        <f t="shared" si="51"/>
        <v>#DIV/0!</v>
      </c>
    </row>
    <row r="140" spans="1:11" ht="26.4" customHeight="1" x14ac:dyDescent="0.3">
      <c r="A140" s="171">
        <v>4</v>
      </c>
      <c r="B140" s="172"/>
      <c r="C140" s="173"/>
      <c r="D140" s="65" t="s">
        <v>152</v>
      </c>
      <c r="E140" s="70">
        <v>0</v>
      </c>
      <c r="F140" s="70">
        <f t="shared" ref="F140:I140" si="76">F141</f>
        <v>0</v>
      </c>
      <c r="G140" s="70">
        <f t="shared" si="76"/>
        <v>7000</v>
      </c>
      <c r="H140" s="70">
        <f t="shared" si="76"/>
        <v>0</v>
      </c>
      <c r="I140" s="70">
        <f t="shared" si="76"/>
        <v>0</v>
      </c>
      <c r="J140" s="68">
        <v>0</v>
      </c>
      <c r="K140" s="68" t="e">
        <f t="shared" si="51"/>
        <v>#DIV/0!</v>
      </c>
    </row>
    <row r="141" spans="1:11" ht="26.4" customHeight="1" x14ac:dyDescent="0.3">
      <c r="A141" s="174">
        <v>42</v>
      </c>
      <c r="B141" s="175"/>
      <c r="C141" s="176"/>
      <c r="D141" s="65" t="s">
        <v>151</v>
      </c>
      <c r="E141" s="70">
        <v>0</v>
      </c>
      <c r="F141" s="66">
        <v>0</v>
      </c>
      <c r="G141" s="66">
        <v>7000</v>
      </c>
      <c r="H141" s="66">
        <v>0</v>
      </c>
      <c r="I141" s="66">
        <v>0</v>
      </c>
      <c r="J141" s="68">
        <v>0</v>
      </c>
      <c r="K141" s="68" t="e">
        <f t="shared" si="51"/>
        <v>#DIV/0!</v>
      </c>
    </row>
    <row r="142" spans="1:11" ht="14.4" customHeight="1" x14ac:dyDescent="0.3">
      <c r="A142" s="180" t="s">
        <v>135</v>
      </c>
      <c r="B142" s="181"/>
      <c r="C142" s="182"/>
      <c r="D142" s="111" t="s">
        <v>136</v>
      </c>
      <c r="E142" s="69">
        <v>0</v>
      </c>
      <c r="F142" s="69">
        <f t="shared" ref="F142:H142" si="77">F143+F145</f>
        <v>0</v>
      </c>
      <c r="G142" s="69">
        <f t="shared" si="77"/>
        <v>26325</v>
      </c>
      <c r="H142" s="69">
        <f t="shared" si="77"/>
        <v>0</v>
      </c>
      <c r="I142" s="69">
        <f t="shared" ref="I142" si="78">I143+I145</f>
        <v>0</v>
      </c>
      <c r="J142" s="68" t="e">
        <f t="shared" si="52"/>
        <v>#DIV/0!</v>
      </c>
      <c r="K142" s="68" t="e">
        <f t="shared" si="51"/>
        <v>#DIV/0!</v>
      </c>
    </row>
    <row r="143" spans="1:11" x14ac:dyDescent="0.3">
      <c r="A143" s="171">
        <v>3</v>
      </c>
      <c r="B143" s="172"/>
      <c r="C143" s="173"/>
      <c r="D143" s="65" t="s">
        <v>17</v>
      </c>
      <c r="E143" s="70">
        <v>0</v>
      </c>
      <c r="F143" s="70">
        <f t="shared" ref="F143:G143" si="79">F144</f>
        <v>0</v>
      </c>
      <c r="G143" s="70">
        <f t="shared" si="79"/>
        <v>26325</v>
      </c>
      <c r="H143" s="70">
        <f>H144</f>
        <v>0</v>
      </c>
      <c r="I143" s="70">
        <v>0</v>
      </c>
      <c r="J143" s="68" t="e">
        <f t="shared" si="52"/>
        <v>#DIV/0!</v>
      </c>
      <c r="K143" s="68"/>
    </row>
    <row r="144" spans="1:11" x14ac:dyDescent="0.3">
      <c r="A144" s="174">
        <v>32</v>
      </c>
      <c r="B144" s="175"/>
      <c r="C144" s="176"/>
      <c r="D144" s="65" t="s">
        <v>30</v>
      </c>
      <c r="E144" s="70">
        <v>0</v>
      </c>
      <c r="F144" s="66">
        <v>0</v>
      </c>
      <c r="G144" s="66">
        <v>26325</v>
      </c>
      <c r="H144" s="66">
        <v>0</v>
      </c>
      <c r="I144" s="66">
        <v>0</v>
      </c>
      <c r="J144" s="68" t="e">
        <f t="shared" si="52"/>
        <v>#DIV/0!</v>
      </c>
      <c r="K144" s="68"/>
    </row>
    <row r="145" spans="1:11" x14ac:dyDescent="0.3">
      <c r="A145" s="171">
        <v>4</v>
      </c>
      <c r="B145" s="172"/>
      <c r="C145" s="173"/>
      <c r="D145" s="65" t="s">
        <v>152</v>
      </c>
      <c r="E145" s="70">
        <f>E146</f>
        <v>0</v>
      </c>
      <c r="F145" s="70">
        <f t="shared" ref="F145" si="80">F146</f>
        <v>0</v>
      </c>
      <c r="G145" s="70">
        <v>0</v>
      </c>
      <c r="H145" s="70">
        <v>0</v>
      </c>
      <c r="I145" s="70">
        <v>0</v>
      </c>
      <c r="J145" s="68" t="e">
        <f t="shared" si="52"/>
        <v>#DIV/0!</v>
      </c>
      <c r="K145" s="68" t="e">
        <f t="shared" ref="K145:K148" si="81">(I149/H149)*100</f>
        <v>#DIV/0!</v>
      </c>
    </row>
    <row r="146" spans="1:11" x14ac:dyDescent="0.3">
      <c r="A146" s="174">
        <v>42</v>
      </c>
      <c r="B146" s="175"/>
      <c r="C146" s="176"/>
      <c r="D146" s="65" t="s">
        <v>151</v>
      </c>
      <c r="E146" s="70">
        <v>0</v>
      </c>
      <c r="F146" s="66">
        <v>0</v>
      </c>
      <c r="G146" s="66">
        <v>0</v>
      </c>
      <c r="H146" s="66">
        <v>0</v>
      </c>
      <c r="I146" s="66">
        <v>0</v>
      </c>
      <c r="J146" s="68" t="e">
        <f t="shared" si="52"/>
        <v>#DIV/0!</v>
      </c>
      <c r="K146" s="68">
        <v>0</v>
      </c>
    </row>
    <row r="147" spans="1:11" x14ac:dyDescent="0.3">
      <c r="A147" s="122" t="s">
        <v>198</v>
      </c>
      <c r="B147" s="119"/>
      <c r="C147" s="120"/>
      <c r="D147" s="117"/>
      <c r="E147" s="70"/>
      <c r="F147" s="121"/>
      <c r="G147" s="121"/>
      <c r="H147" s="121"/>
      <c r="I147" s="121"/>
      <c r="J147" s="68"/>
      <c r="K147" s="68" t="e">
        <f t="shared" si="81"/>
        <v>#DIV/0!</v>
      </c>
    </row>
    <row r="148" spans="1:11" x14ac:dyDescent="0.3">
      <c r="A148" s="118">
        <v>42</v>
      </c>
      <c r="B148" s="119"/>
      <c r="C148" s="120"/>
      <c r="D148" s="117" t="s">
        <v>151</v>
      </c>
      <c r="E148" s="70">
        <v>0</v>
      </c>
      <c r="F148" s="121"/>
      <c r="G148" s="121"/>
      <c r="H148" s="121"/>
      <c r="I148" s="121"/>
      <c r="J148" s="68"/>
      <c r="K148" s="68" t="e">
        <f t="shared" si="81"/>
        <v>#DIV/0!</v>
      </c>
    </row>
    <row r="149" spans="1:11" ht="26.4" x14ac:dyDescent="0.3">
      <c r="A149" s="177" t="s">
        <v>193</v>
      </c>
      <c r="B149" s="178"/>
      <c r="C149" s="179"/>
      <c r="D149" s="115" t="s">
        <v>194</v>
      </c>
      <c r="E149" s="68">
        <f>E152</f>
        <v>0</v>
      </c>
      <c r="F149" s="68">
        <f>F150</f>
        <v>0</v>
      </c>
      <c r="G149" s="68">
        <f>G152</f>
        <v>0</v>
      </c>
      <c r="H149" s="68">
        <f>H152</f>
        <v>0</v>
      </c>
      <c r="I149" s="68">
        <f>I152</f>
        <v>0</v>
      </c>
      <c r="J149" s="68">
        <v>0</v>
      </c>
      <c r="K149" s="68" t="e">
        <f t="shared" si="51"/>
        <v>#DIV/0!</v>
      </c>
    </row>
    <row r="150" spans="1:11" x14ac:dyDescent="0.3">
      <c r="A150" s="180" t="s">
        <v>126</v>
      </c>
      <c r="B150" s="181"/>
      <c r="C150" s="182"/>
      <c r="D150" s="116" t="s">
        <v>13</v>
      </c>
      <c r="E150" s="69">
        <f>E152</f>
        <v>0</v>
      </c>
      <c r="F150" s="69">
        <f>F152</f>
        <v>0</v>
      </c>
      <c r="G150" s="69">
        <f>G151</f>
        <v>0</v>
      </c>
      <c r="H150" s="69">
        <f ca="1">H150</f>
        <v>0</v>
      </c>
      <c r="I150" s="69">
        <f>I152</f>
        <v>0</v>
      </c>
      <c r="J150" s="68">
        <v>0</v>
      </c>
      <c r="K150" s="68" t="e">
        <f t="shared" si="51"/>
        <v>#DIV/0!</v>
      </c>
    </row>
    <row r="151" spans="1:11" x14ac:dyDescent="0.3">
      <c r="A151" s="171">
        <v>3</v>
      </c>
      <c r="B151" s="172"/>
      <c r="C151" s="173"/>
      <c r="D151" s="117" t="s">
        <v>17</v>
      </c>
      <c r="E151" s="70">
        <f>E152</f>
        <v>0</v>
      </c>
      <c r="F151" s="70">
        <f t="shared" ref="F151:I151" si="82">F152</f>
        <v>0</v>
      </c>
      <c r="G151" s="70">
        <f>G152</f>
        <v>0</v>
      </c>
      <c r="H151" s="70">
        <v>0</v>
      </c>
      <c r="I151" s="70">
        <f t="shared" si="82"/>
        <v>0</v>
      </c>
      <c r="J151" s="68">
        <v>0</v>
      </c>
      <c r="K151" s="68" t="e">
        <f t="shared" si="51"/>
        <v>#DIV/0!</v>
      </c>
    </row>
    <row r="152" spans="1:11" x14ac:dyDescent="0.3">
      <c r="A152" s="174">
        <v>32</v>
      </c>
      <c r="B152" s="175"/>
      <c r="C152" s="176"/>
      <c r="D152" s="117" t="s">
        <v>30</v>
      </c>
      <c r="E152" s="70">
        <v>0</v>
      </c>
      <c r="F152" s="66">
        <v>0</v>
      </c>
      <c r="G152" s="66">
        <v>0</v>
      </c>
      <c r="H152" s="66">
        <v>0</v>
      </c>
      <c r="I152" s="66">
        <v>0</v>
      </c>
      <c r="J152" s="68">
        <v>0</v>
      </c>
      <c r="K152" s="68" t="e">
        <f t="shared" si="51"/>
        <v>#DIV/0!</v>
      </c>
    </row>
    <row r="153" spans="1:11" x14ac:dyDescent="0.3">
      <c r="A153" s="177" t="s">
        <v>153</v>
      </c>
      <c r="B153" s="178"/>
      <c r="C153" s="179"/>
      <c r="D153" s="63" t="s">
        <v>154</v>
      </c>
      <c r="E153" s="68">
        <f>E154</f>
        <v>11910.66</v>
      </c>
      <c r="F153" s="68">
        <f t="shared" ref="F153:I153" si="83">F154</f>
        <v>21046.03</v>
      </c>
      <c r="G153" s="68">
        <f t="shared" si="83"/>
        <v>21046.03</v>
      </c>
      <c r="H153" s="68">
        <f t="shared" si="83"/>
        <v>0</v>
      </c>
      <c r="I153" s="68">
        <f t="shared" si="83"/>
        <v>10869.92</v>
      </c>
      <c r="J153" s="68">
        <f t="shared" si="52"/>
        <v>91.262113098686399</v>
      </c>
    </row>
    <row r="154" spans="1:11" x14ac:dyDescent="0.3">
      <c r="A154" s="180" t="s">
        <v>135</v>
      </c>
      <c r="B154" s="181"/>
      <c r="C154" s="182"/>
      <c r="D154" s="111" t="s">
        <v>136</v>
      </c>
      <c r="E154" s="69">
        <f>E155</f>
        <v>11910.66</v>
      </c>
      <c r="F154" s="69">
        <f>F155</f>
        <v>21046.03</v>
      </c>
      <c r="G154" s="69">
        <v>21046.03</v>
      </c>
      <c r="H154" s="69">
        <v>0</v>
      </c>
      <c r="I154" s="69">
        <f t="shared" ref="I154" si="84">I155</f>
        <v>10869.92</v>
      </c>
      <c r="J154" s="68">
        <f t="shared" si="52"/>
        <v>91.262113098686399</v>
      </c>
    </row>
    <row r="155" spans="1:11" x14ac:dyDescent="0.3">
      <c r="A155" s="171">
        <v>3</v>
      </c>
      <c r="B155" s="172"/>
      <c r="C155" s="173"/>
      <c r="D155" s="65" t="s">
        <v>17</v>
      </c>
      <c r="E155" s="70">
        <f>E156</f>
        <v>11910.66</v>
      </c>
      <c r="F155" s="70">
        <f>F156</f>
        <v>21046.03</v>
      </c>
      <c r="G155" s="70">
        <v>21046.03</v>
      </c>
      <c r="H155" s="70">
        <v>0</v>
      </c>
      <c r="I155" s="70">
        <f t="shared" ref="I155" si="85">I156</f>
        <v>10869.92</v>
      </c>
      <c r="J155" s="68">
        <f t="shared" si="52"/>
        <v>91.262113098686399</v>
      </c>
    </row>
    <row r="156" spans="1:11" x14ac:dyDescent="0.3">
      <c r="A156" s="174">
        <v>32</v>
      </c>
      <c r="B156" s="175"/>
      <c r="C156" s="176"/>
      <c r="D156" s="65" t="s">
        <v>30</v>
      </c>
      <c r="E156" s="70">
        <v>11910.66</v>
      </c>
      <c r="F156" s="66">
        <v>21046.03</v>
      </c>
      <c r="G156" s="66">
        <v>21046.03</v>
      </c>
      <c r="H156" s="66">
        <v>0</v>
      </c>
      <c r="I156" s="66">
        <v>10869.92</v>
      </c>
      <c r="J156" s="68">
        <f t="shared" si="52"/>
        <v>91.262113098686399</v>
      </c>
    </row>
    <row r="159" spans="1:11" x14ac:dyDescent="0.3">
      <c r="A159" s="163" t="s">
        <v>230</v>
      </c>
      <c r="B159" s="163"/>
      <c r="C159" s="163"/>
      <c r="D159" s="163"/>
      <c r="F159" t="s">
        <v>199</v>
      </c>
      <c r="I159" t="s">
        <v>188</v>
      </c>
    </row>
    <row r="162" spans="6:9" x14ac:dyDescent="0.3">
      <c r="F162" t="s">
        <v>186</v>
      </c>
      <c r="I162" t="s">
        <v>187</v>
      </c>
    </row>
  </sheetData>
  <mergeCells count="136">
    <mergeCell ref="A19:C19"/>
    <mergeCell ref="A20:C20"/>
    <mergeCell ref="A21:C21"/>
    <mergeCell ref="A22:C22"/>
    <mergeCell ref="A32:C32"/>
    <mergeCell ref="A33:C33"/>
    <mergeCell ref="A34:C34"/>
    <mergeCell ref="A35:C35"/>
    <mergeCell ref="A26:C26"/>
    <mergeCell ref="A159:D159"/>
    <mergeCell ref="A153:C153"/>
    <mergeCell ref="A154:C154"/>
    <mergeCell ref="A155:C155"/>
    <mergeCell ref="A156:C156"/>
    <mergeCell ref="A145:C145"/>
    <mergeCell ref="A146:C146"/>
    <mergeCell ref="A149:C149"/>
    <mergeCell ref="A150:C150"/>
    <mergeCell ref="A151:C151"/>
    <mergeCell ref="A152:C152"/>
    <mergeCell ref="A137:C137"/>
    <mergeCell ref="A138:C138"/>
    <mergeCell ref="A139:C139"/>
    <mergeCell ref="A141:C141"/>
    <mergeCell ref="A142:C142"/>
    <mergeCell ref="A140:C140"/>
    <mergeCell ref="A118:C118"/>
    <mergeCell ref="A119:C119"/>
    <mergeCell ref="A120:C120"/>
    <mergeCell ref="A121:C121"/>
    <mergeCell ref="A124:C124"/>
    <mergeCell ref="A132:C132"/>
    <mergeCell ref="A133:C133"/>
    <mergeCell ref="A134:C134"/>
    <mergeCell ref="A136:C136"/>
    <mergeCell ref="A135:C135"/>
    <mergeCell ref="A128:C128"/>
    <mergeCell ref="A129:C129"/>
    <mergeCell ref="A130:C130"/>
    <mergeCell ref="A131:C131"/>
    <mergeCell ref="A1:K1"/>
    <mergeCell ref="A7:C7"/>
    <mergeCell ref="A10:C10"/>
    <mergeCell ref="A11:C11"/>
    <mergeCell ref="A13:C13"/>
    <mergeCell ref="A12:C12"/>
    <mergeCell ref="A143:C143"/>
    <mergeCell ref="A144:C144"/>
    <mergeCell ref="A41:C41"/>
    <mergeCell ref="A58:C58"/>
    <mergeCell ref="A59:C59"/>
    <mergeCell ref="A43:C43"/>
    <mergeCell ref="A44:C44"/>
    <mergeCell ref="A45:C45"/>
    <mergeCell ref="A8:C8"/>
    <mergeCell ref="A9:C9"/>
    <mergeCell ref="A5:C5"/>
    <mergeCell ref="A3:K3"/>
    <mergeCell ref="A18:C18"/>
    <mergeCell ref="A113:C113"/>
    <mergeCell ref="A114:C114"/>
    <mergeCell ref="A23:C23"/>
    <mergeCell ref="A24:C24"/>
    <mergeCell ref="A25:C25"/>
    <mergeCell ref="A109:C109"/>
    <mergeCell ref="A42:C42"/>
    <mergeCell ref="A27:C27"/>
    <mergeCell ref="A28:C28"/>
    <mergeCell ref="A29:C29"/>
    <mergeCell ref="A30:C30"/>
    <mergeCell ref="A36:C36"/>
    <mergeCell ref="A57:C57"/>
    <mergeCell ref="A98:C98"/>
    <mergeCell ref="A95:C95"/>
    <mergeCell ref="A106:C106"/>
    <mergeCell ref="A107:C107"/>
    <mergeCell ref="A55:C55"/>
    <mergeCell ref="A71:C71"/>
    <mergeCell ref="A72:C72"/>
    <mergeCell ref="A73:C73"/>
    <mergeCell ref="A74:C74"/>
    <mergeCell ref="A52:C52"/>
    <mergeCell ref="A53:C53"/>
    <mergeCell ref="A54:C54"/>
    <mergeCell ref="A37:C37"/>
    <mergeCell ref="A38:C38"/>
    <mergeCell ref="A39:C39"/>
    <mergeCell ref="A40:C40"/>
    <mergeCell ref="A117:C117"/>
    <mergeCell ref="A104:C104"/>
    <mergeCell ref="A123:C123"/>
    <mergeCell ref="A122:C122"/>
    <mergeCell ref="A125:C125"/>
    <mergeCell ref="A126:C126"/>
    <mergeCell ref="A127:C127"/>
    <mergeCell ref="A46:C46"/>
    <mergeCell ref="A48:C48"/>
    <mergeCell ref="A49:C49"/>
    <mergeCell ref="A50:C50"/>
    <mergeCell ref="A51:C51"/>
    <mergeCell ref="A56:C56"/>
    <mergeCell ref="A62:C62"/>
    <mergeCell ref="A63:C63"/>
    <mergeCell ref="A64:C64"/>
    <mergeCell ref="A47:C47"/>
    <mergeCell ref="A60:C60"/>
    <mergeCell ref="A65:C65"/>
    <mergeCell ref="A99:C99"/>
    <mergeCell ref="A91:C91"/>
    <mergeCell ref="A92:C92"/>
    <mergeCell ref="A93:C93"/>
    <mergeCell ref="A94:C94"/>
    <mergeCell ref="A115:C115"/>
    <mergeCell ref="A116:C116"/>
    <mergeCell ref="A66:C66"/>
    <mergeCell ref="A67:C67"/>
    <mergeCell ref="A68:C68"/>
    <mergeCell ref="A69:C69"/>
    <mergeCell ref="A79:C79"/>
    <mergeCell ref="A80:C80"/>
    <mergeCell ref="A81:C81"/>
    <mergeCell ref="A82:C82"/>
    <mergeCell ref="A87:C87"/>
    <mergeCell ref="A88:C88"/>
    <mergeCell ref="A89:C89"/>
    <mergeCell ref="A90:C90"/>
    <mergeCell ref="A96:C96"/>
    <mergeCell ref="A97:C97"/>
    <mergeCell ref="A100:C100"/>
    <mergeCell ref="A101:C101"/>
    <mergeCell ref="A102:C102"/>
    <mergeCell ref="A103:C103"/>
    <mergeCell ref="A110:C110"/>
    <mergeCell ref="A111:C111"/>
    <mergeCell ref="A112:C112"/>
    <mergeCell ref="A108:C108"/>
  </mergeCells>
  <pageMargins left="0.70866141732283472" right="0.70866141732283472" top="0.74803149606299213" bottom="0.74803149606299213" header="0.31496062992125984" footer="0.31496062992125984"/>
  <pageSetup paperSize="8" scale="6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f9c8e87a-1df1-4a78-94b4-feb50775094c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9D0E02FAA450F4AB97E6AD73AC4E38A" ma:contentTypeVersion="17" ma:contentTypeDescription="Create a new document." ma:contentTypeScope="" ma:versionID="cba179d83bf94a8faa4152c0b02d6bd6">
  <xsd:schema xmlns:xsd="http://www.w3.org/2001/XMLSchema" xmlns:xs="http://www.w3.org/2001/XMLSchema" xmlns:p="http://schemas.microsoft.com/office/2006/metadata/properties" xmlns:ns3="f9c8e87a-1df1-4a78-94b4-feb50775094c" xmlns:ns4="bc39634f-0dea-49af-ac54-cef8e4dadb9c" targetNamespace="http://schemas.microsoft.com/office/2006/metadata/properties" ma:root="true" ma:fieldsID="928d82ebe88718d3dc5fe66b174c2a64" ns3:_="" ns4:_="">
    <xsd:import namespace="f9c8e87a-1df1-4a78-94b4-feb50775094c"/>
    <xsd:import namespace="bc39634f-0dea-49af-ac54-cef8e4dadb9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LengthInSeconds" minOccurs="0"/>
                <xsd:element ref="ns3:MediaServiceSearchProperties" minOccurs="0"/>
                <xsd:element ref="ns3:_activity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c8e87a-1df1-4a78-94b4-feb5077509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23" nillable="true" ma:displayName="_activity" ma:hidden="true" ma:internalName="_activity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39634f-0dea-49af-ac54-cef8e4dadb9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E8FCE7C-5B5C-41F6-93FB-80B5AF1F86F3}">
  <ds:schemaRefs>
    <ds:schemaRef ds:uri="bc39634f-0dea-49af-ac54-cef8e4dadb9c"/>
    <ds:schemaRef ds:uri="http://schemas.microsoft.com/office/infopath/2007/PartnerControls"/>
    <ds:schemaRef ds:uri="http://purl.org/dc/terms/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  <ds:schemaRef ds:uri="http://purl.org/dc/dcmitype/"/>
    <ds:schemaRef ds:uri="http://schemas.openxmlformats.org/package/2006/metadata/core-properties"/>
    <ds:schemaRef ds:uri="f9c8e87a-1df1-4a78-94b4-feb50775094c"/>
  </ds:schemaRefs>
</ds:datastoreItem>
</file>

<file path=customXml/itemProps2.xml><?xml version="1.0" encoding="utf-8"?>
<ds:datastoreItem xmlns:ds="http://schemas.openxmlformats.org/officeDocument/2006/customXml" ds:itemID="{DF755EA5-FB84-4C66-946E-9F2841E75E1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9c8e87a-1df1-4a78-94b4-feb50775094c"/>
    <ds:schemaRef ds:uri="bc39634f-0dea-49af-ac54-cef8e4dadb9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9CCA0D8-479C-400A-AA95-6C466DFBEFE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5</vt:i4>
      </vt:variant>
      <vt:variant>
        <vt:lpstr>Imenovani rasponi</vt:lpstr>
      </vt:variant>
      <vt:variant>
        <vt:i4>3</vt:i4>
      </vt:variant>
    </vt:vector>
  </HeadingPairs>
  <TitlesOfParts>
    <vt:vector size="8" baseType="lpstr">
      <vt:lpstr>SAŽETAK</vt:lpstr>
      <vt:lpstr> Račun prihoda i rashoda</vt:lpstr>
      <vt:lpstr>Rashodi prema funkcijskoj kl</vt:lpstr>
      <vt:lpstr>Račun financiranja</vt:lpstr>
      <vt:lpstr>POSEBNI DIO</vt:lpstr>
      <vt:lpstr>' Račun prihoda i rashoda'!Ispis_naslova</vt:lpstr>
      <vt:lpstr>'POSEBNI DIO'!Ispis_naslova</vt:lpstr>
      <vt:lpstr>'Rashodi prema funkcijskoj kl'!Ispis_naslova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Marlena</cp:lastModifiedBy>
  <cp:lastPrinted>2024-06-18T06:22:05Z</cp:lastPrinted>
  <dcterms:created xsi:type="dcterms:W3CDTF">2022-08-12T12:51:27Z</dcterms:created>
  <dcterms:modified xsi:type="dcterms:W3CDTF">2025-07-15T21:06:51Z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0x01010059D0E02FAA450F4AB97E6AD73AC4E38A</vt:lpwstr>
  </property>
</Properties>
</file>