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ela\Desktop\"/>
    </mc:Choice>
  </mc:AlternateContent>
  <xr:revisionPtr revIDLastSave="0" documentId="13_ncr:1_{E45FAF34-73F8-4FA2-BB14-DA75F7279EED}" xr6:coauthVersionLast="36" xr6:coauthVersionMax="37" xr10:uidLastSave="{00000000-0000-0000-0000-000000000000}"/>
  <bookViews>
    <workbookView xWindow="0" yWindow="0" windowWidth="20340" windowHeight="5925" activeTab="4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</sheets>
  <definedNames>
    <definedName name="_xlnm.Print_Titles" localSheetId="1">' Račun prihoda i rashoda'!$37:$37</definedName>
    <definedName name="_xlnm.Print_Titles" localSheetId="4">'POSEBNI DIO'!$5:$5</definedName>
    <definedName name="_xlnm.Print_Titles" localSheetId="2">'Rashodi prema funkcijskoj kl'!$9:$9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3" l="1"/>
  <c r="J15" i="3"/>
  <c r="I15" i="3"/>
  <c r="H10" i="3"/>
  <c r="J13" i="3"/>
  <c r="J14" i="3"/>
  <c r="I13" i="3"/>
  <c r="I14" i="3"/>
  <c r="J69" i="3"/>
  <c r="I69" i="3"/>
  <c r="J62" i="3"/>
  <c r="I62" i="3"/>
  <c r="H7" i="7"/>
  <c r="H106" i="7"/>
  <c r="H137" i="7"/>
  <c r="H107" i="7"/>
  <c r="H8" i="7"/>
  <c r="G11" i="3" l="1"/>
  <c r="G10" i="3" s="1"/>
  <c r="F11" i="3"/>
  <c r="J20" i="3"/>
  <c r="I20" i="3"/>
  <c r="H19" i="3"/>
  <c r="G19" i="3"/>
  <c r="F19" i="3"/>
  <c r="G8" i="7"/>
  <c r="F106" i="7"/>
  <c r="F107" i="7"/>
  <c r="F125" i="7"/>
  <c r="J19" i="3" l="1"/>
  <c r="I19" i="3"/>
  <c r="E8" i="7"/>
  <c r="J98" i="7"/>
  <c r="I98" i="7"/>
  <c r="H97" i="7"/>
  <c r="G97" i="7"/>
  <c r="F97" i="7"/>
  <c r="F96" i="7" s="1"/>
  <c r="E97" i="7"/>
  <c r="E96" i="7" s="1"/>
  <c r="H96" i="7"/>
  <c r="G96" i="7"/>
  <c r="J95" i="7"/>
  <c r="I95" i="7"/>
  <c r="H94" i="7"/>
  <c r="H93" i="7" s="1"/>
  <c r="G94" i="7"/>
  <c r="G93" i="7" s="1"/>
  <c r="F94" i="7"/>
  <c r="F93" i="7" s="1"/>
  <c r="E94" i="7"/>
  <c r="E93" i="7" s="1"/>
  <c r="J121" i="7"/>
  <c r="J122" i="7"/>
  <c r="J123" i="7"/>
  <c r="I121" i="7"/>
  <c r="I122" i="7"/>
  <c r="I123" i="7"/>
  <c r="E107" i="7"/>
  <c r="J96" i="7" l="1"/>
  <c r="J97" i="7"/>
  <c r="G92" i="7"/>
  <c r="H92" i="7"/>
  <c r="J93" i="7"/>
  <c r="I93" i="7"/>
  <c r="E92" i="7"/>
  <c r="F92" i="7"/>
  <c r="J94" i="7"/>
  <c r="I96" i="7"/>
  <c r="I94" i="7"/>
  <c r="I97" i="7"/>
  <c r="I27" i="3"/>
  <c r="J92" i="7" l="1"/>
  <c r="I92" i="7"/>
  <c r="E11" i="3"/>
  <c r="F21" i="3"/>
  <c r="G21" i="3"/>
  <c r="H21" i="3"/>
  <c r="E21" i="3"/>
  <c r="H29" i="3"/>
  <c r="I29" i="3" s="1"/>
  <c r="H25" i="3"/>
  <c r="E109" i="7" l="1"/>
  <c r="F104" i="3"/>
  <c r="G104" i="3"/>
  <c r="H104" i="3"/>
  <c r="E104" i="3"/>
  <c r="F103" i="3"/>
  <c r="G103" i="3"/>
  <c r="H103" i="3"/>
  <c r="E103" i="3"/>
  <c r="F101" i="3"/>
  <c r="G101" i="3"/>
  <c r="H101" i="3"/>
  <c r="E101" i="3"/>
  <c r="F100" i="3"/>
  <c r="G100" i="3"/>
  <c r="H100" i="3"/>
  <c r="E100" i="3"/>
  <c r="F99" i="3"/>
  <c r="G99" i="3"/>
  <c r="H99" i="3"/>
  <c r="E99" i="3"/>
  <c r="F98" i="3"/>
  <c r="G98" i="3"/>
  <c r="H98" i="3"/>
  <c r="F97" i="3"/>
  <c r="G97" i="3"/>
  <c r="H97" i="3"/>
  <c r="E97" i="3"/>
  <c r="F91" i="3"/>
  <c r="G91" i="3"/>
  <c r="H91" i="3"/>
  <c r="E91" i="3"/>
  <c r="F88" i="3"/>
  <c r="G88" i="3"/>
  <c r="H88" i="3"/>
  <c r="E88" i="3"/>
  <c r="F85" i="3"/>
  <c r="F78" i="3" s="1"/>
  <c r="G85" i="3"/>
  <c r="G78" i="3" s="1"/>
  <c r="H85" i="3"/>
  <c r="E85" i="3"/>
  <c r="E78" i="3" s="1"/>
  <c r="E77" i="3"/>
  <c r="F77" i="3"/>
  <c r="G77" i="3"/>
  <c r="H77" i="3"/>
  <c r="F75" i="3"/>
  <c r="G75" i="3"/>
  <c r="H75" i="3"/>
  <c r="E75" i="3"/>
  <c r="F73" i="3"/>
  <c r="G73" i="3"/>
  <c r="H73" i="3"/>
  <c r="F72" i="3"/>
  <c r="G72" i="3"/>
  <c r="H72" i="3"/>
  <c r="E72" i="3"/>
  <c r="F71" i="3"/>
  <c r="G71" i="3"/>
  <c r="H71" i="3"/>
  <c r="E71" i="3"/>
  <c r="F70" i="3"/>
  <c r="G70" i="3"/>
  <c r="H70" i="3"/>
  <c r="E70" i="3"/>
  <c r="F68" i="3"/>
  <c r="G68" i="3"/>
  <c r="H68" i="3"/>
  <c r="E68" i="3"/>
  <c r="F67" i="3"/>
  <c r="G67" i="3"/>
  <c r="H67" i="3"/>
  <c r="F66" i="3"/>
  <c r="G66" i="3"/>
  <c r="H66" i="3"/>
  <c r="E66" i="3"/>
  <c r="F65" i="3"/>
  <c r="G65" i="3"/>
  <c r="H65" i="3"/>
  <c r="E65" i="3"/>
  <c r="F64" i="3"/>
  <c r="G64" i="3"/>
  <c r="H64" i="3"/>
  <c r="E64" i="3"/>
  <c r="F63" i="3"/>
  <c r="G63" i="3"/>
  <c r="H63" i="3"/>
  <c r="F61" i="3"/>
  <c r="G61" i="3"/>
  <c r="H61" i="3"/>
  <c r="F60" i="3"/>
  <c r="G60" i="3"/>
  <c r="H60" i="3"/>
  <c r="E60" i="3"/>
  <c r="F59" i="3"/>
  <c r="G59" i="3"/>
  <c r="H59" i="3"/>
  <c r="E59" i="3"/>
  <c r="F58" i="3"/>
  <c r="G58" i="3"/>
  <c r="H58" i="3"/>
  <c r="E58" i="3"/>
  <c r="F57" i="3"/>
  <c r="G57" i="3"/>
  <c r="H57" i="3"/>
  <c r="E57" i="3"/>
  <c r="F55" i="3"/>
  <c r="G55" i="3"/>
  <c r="H55" i="3"/>
  <c r="E55" i="3"/>
  <c r="F54" i="3"/>
  <c r="G54" i="3"/>
  <c r="H54" i="3"/>
  <c r="E54" i="3"/>
  <c r="F53" i="3"/>
  <c r="G53" i="3"/>
  <c r="H53" i="3"/>
  <c r="E53" i="3"/>
  <c r="F52" i="3"/>
  <c r="G52" i="3"/>
  <c r="H52" i="3"/>
  <c r="E52" i="3"/>
  <c r="F50" i="3"/>
  <c r="G50" i="3"/>
  <c r="H50" i="3"/>
  <c r="F49" i="3"/>
  <c r="G49" i="3"/>
  <c r="H49" i="3"/>
  <c r="E49" i="3"/>
  <c r="F48" i="3"/>
  <c r="G48" i="3"/>
  <c r="H48" i="3"/>
  <c r="E48" i="3"/>
  <c r="F47" i="3"/>
  <c r="G47" i="3"/>
  <c r="H47" i="3"/>
  <c r="E47" i="3"/>
  <c r="F46" i="3"/>
  <c r="G46" i="3"/>
  <c r="H46" i="3"/>
  <c r="F45" i="3"/>
  <c r="G45" i="3"/>
  <c r="H45" i="3"/>
  <c r="E45" i="3"/>
  <c r="F44" i="3"/>
  <c r="G44" i="3"/>
  <c r="H44" i="3"/>
  <c r="E44" i="3"/>
  <c r="F43" i="3"/>
  <c r="G43" i="3"/>
  <c r="H43" i="3"/>
  <c r="E43" i="3"/>
  <c r="F42" i="3"/>
  <c r="G42" i="3"/>
  <c r="H42" i="3"/>
  <c r="E42" i="3"/>
  <c r="F41" i="3"/>
  <c r="G41" i="3"/>
  <c r="H41" i="3"/>
  <c r="E41" i="3"/>
  <c r="J84" i="3"/>
  <c r="I84" i="3"/>
  <c r="H78" i="3"/>
  <c r="F38" i="7"/>
  <c r="J132" i="7"/>
  <c r="I132" i="7"/>
  <c r="J131" i="7"/>
  <c r="I131" i="7"/>
  <c r="H130" i="7"/>
  <c r="H129" i="7" s="1"/>
  <c r="G130" i="7"/>
  <c r="G129" i="7" s="1"/>
  <c r="F130" i="7"/>
  <c r="F129" i="7" s="1"/>
  <c r="E130" i="7"/>
  <c r="E129" i="7" s="1"/>
  <c r="G125" i="7"/>
  <c r="G124" i="7" s="1"/>
  <c r="H125" i="7"/>
  <c r="H124" i="7" s="1"/>
  <c r="F124" i="7"/>
  <c r="E125" i="7"/>
  <c r="J76" i="7"/>
  <c r="I76" i="7"/>
  <c r="J75" i="7"/>
  <c r="I75" i="7"/>
  <c r="H74" i="7"/>
  <c r="H73" i="7" s="1"/>
  <c r="G74" i="7"/>
  <c r="G73" i="7" s="1"/>
  <c r="F74" i="7"/>
  <c r="F73" i="7" s="1"/>
  <c r="E74" i="7"/>
  <c r="E73" i="7" s="1"/>
  <c r="E70" i="7"/>
  <c r="E69" i="7" s="1"/>
  <c r="J72" i="7"/>
  <c r="I72" i="7"/>
  <c r="J71" i="7"/>
  <c r="I71" i="7"/>
  <c r="H70" i="7"/>
  <c r="H69" i="7" s="1"/>
  <c r="G70" i="7"/>
  <c r="G69" i="7" s="1"/>
  <c r="F70" i="7"/>
  <c r="F69" i="7" s="1"/>
  <c r="J68" i="7"/>
  <c r="I68" i="7"/>
  <c r="J67" i="7"/>
  <c r="I67" i="7"/>
  <c r="H66" i="7"/>
  <c r="H65" i="7" s="1"/>
  <c r="G66" i="7"/>
  <c r="G65" i="7" s="1"/>
  <c r="F66" i="7"/>
  <c r="F65" i="7" s="1"/>
  <c r="E66" i="7"/>
  <c r="E65" i="7" s="1"/>
  <c r="J42" i="7"/>
  <c r="I42" i="7"/>
  <c r="H41" i="7"/>
  <c r="H40" i="7" s="1"/>
  <c r="G41" i="7"/>
  <c r="G40" i="7" s="1"/>
  <c r="F41" i="7"/>
  <c r="F40" i="7" s="1"/>
  <c r="E41" i="7"/>
  <c r="J39" i="7"/>
  <c r="I39" i="7"/>
  <c r="H38" i="7"/>
  <c r="H37" i="7" s="1"/>
  <c r="G38" i="7"/>
  <c r="G37" i="7" s="1"/>
  <c r="F37" i="7"/>
  <c r="E38" i="7"/>
  <c r="E37" i="7" s="1"/>
  <c r="F56" i="3" l="1"/>
  <c r="H56" i="3"/>
  <c r="E56" i="3"/>
  <c r="G56" i="3"/>
  <c r="H74" i="3"/>
  <c r="E86" i="3"/>
  <c r="E40" i="3"/>
  <c r="J52" i="3"/>
  <c r="G74" i="3"/>
  <c r="F74" i="3"/>
  <c r="E96" i="3"/>
  <c r="E95" i="3" s="1"/>
  <c r="G96" i="3"/>
  <c r="H96" i="3"/>
  <c r="F96" i="3"/>
  <c r="E74" i="3"/>
  <c r="J54" i="3"/>
  <c r="J53" i="3"/>
  <c r="I42" i="3"/>
  <c r="H86" i="3"/>
  <c r="G86" i="3"/>
  <c r="F86" i="3"/>
  <c r="I54" i="3"/>
  <c r="I53" i="3"/>
  <c r="I52" i="3"/>
  <c r="J42" i="3"/>
  <c r="H40" i="3"/>
  <c r="G40" i="3"/>
  <c r="F40" i="3"/>
  <c r="I129" i="7"/>
  <c r="J129" i="7"/>
  <c r="I130" i="7"/>
  <c r="J130" i="7"/>
  <c r="J73" i="7"/>
  <c r="I73" i="7"/>
  <c r="I74" i="7"/>
  <c r="J74" i="7"/>
  <c r="J69" i="7"/>
  <c r="I69" i="7"/>
  <c r="I70" i="7"/>
  <c r="J70" i="7"/>
  <c r="I65" i="7"/>
  <c r="J65" i="7"/>
  <c r="J66" i="7"/>
  <c r="I66" i="7"/>
  <c r="E40" i="7"/>
  <c r="J41" i="7"/>
  <c r="I41" i="7"/>
  <c r="I40" i="7"/>
  <c r="J40" i="7"/>
  <c r="J38" i="7"/>
  <c r="I37" i="7"/>
  <c r="I38" i="7"/>
  <c r="J37" i="7"/>
  <c r="K16" i="1"/>
  <c r="J51" i="3"/>
  <c r="J71" i="3"/>
  <c r="J73" i="3"/>
  <c r="J75" i="3"/>
  <c r="J79" i="3"/>
  <c r="J80" i="3"/>
  <c r="J81" i="3"/>
  <c r="J82" i="3"/>
  <c r="J83" i="3"/>
  <c r="J87" i="3"/>
  <c r="J89" i="3"/>
  <c r="J91" i="3"/>
  <c r="J93" i="3"/>
  <c r="J94" i="3"/>
  <c r="J101" i="3"/>
  <c r="J102" i="3"/>
  <c r="J104" i="3"/>
  <c r="J12" i="3"/>
  <c r="J16" i="3"/>
  <c r="J18" i="3"/>
  <c r="J22" i="3"/>
  <c r="J23" i="3"/>
  <c r="J24" i="3"/>
  <c r="J45" i="3" l="1"/>
  <c r="F160" i="7"/>
  <c r="G160" i="7"/>
  <c r="H160" i="7"/>
  <c r="E160" i="7"/>
  <c r="F46" i="1" l="1"/>
  <c r="J105" i="7" l="1"/>
  <c r="I105" i="7"/>
  <c r="H104" i="7"/>
  <c r="H103" i="7" s="1"/>
  <c r="G104" i="7"/>
  <c r="F104" i="7"/>
  <c r="F103" i="7" s="1"/>
  <c r="E104" i="7"/>
  <c r="J102" i="7"/>
  <c r="I102" i="7"/>
  <c r="H101" i="7"/>
  <c r="H100" i="7" s="1"/>
  <c r="G101" i="7"/>
  <c r="G100" i="7" s="1"/>
  <c r="F101" i="7"/>
  <c r="F100" i="7" s="1"/>
  <c r="E101" i="7"/>
  <c r="E100" i="7" s="1"/>
  <c r="J36" i="7"/>
  <c r="I36" i="7"/>
  <c r="H35" i="7"/>
  <c r="G35" i="7"/>
  <c r="F35" i="7"/>
  <c r="E35" i="7"/>
  <c r="G164" i="7"/>
  <c r="G163" i="7" s="1"/>
  <c r="G162" i="7" s="1"/>
  <c r="G159" i="7" s="1"/>
  <c r="J165" i="7"/>
  <c r="I165" i="7"/>
  <c r="H164" i="7"/>
  <c r="F164" i="7"/>
  <c r="F163" i="7" s="1"/>
  <c r="F162" i="7" s="1"/>
  <c r="F159" i="7" s="1"/>
  <c r="E164" i="7"/>
  <c r="E163" i="7" s="1"/>
  <c r="E162" i="7" s="1"/>
  <c r="E159" i="7" s="1"/>
  <c r="J161" i="7"/>
  <c r="I161" i="7"/>
  <c r="J12" i="7"/>
  <c r="J13" i="7"/>
  <c r="J15" i="7"/>
  <c r="J19" i="7"/>
  <c r="J20" i="7"/>
  <c r="J24" i="7"/>
  <c r="J25" i="7"/>
  <c r="J29" i="7"/>
  <c r="J32" i="7"/>
  <c r="J46" i="7"/>
  <c r="J50" i="7"/>
  <c r="J52" i="7"/>
  <c r="J56" i="7"/>
  <c r="J59" i="7"/>
  <c r="J63" i="7"/>
  <c r="J64" i="7"/>
  <c r="J78" i="7"/>
  <c r="J79" i="7"/>
  <c r="J82" i="7"/>
  <c r="J83" i="7"/>
  <c r="J86" i="7"/>
  <c r="J87" i="7"/>
  <c r="J90" i="7"/>
  <c r="J91" i="7"/>
  <c r="J110" i="7"/>
  <c r="J111" i="7"/>
  <c r="J112" i="7"/>
  <c r="J115" i="7"/>
  <c r="J116" i="7"/>
  <c r="J119" i="7"/>
  <c r="J120" i="7"/>
  <c r="J126" i="7"/>
  <c r="J127" i="7"/>
  <c r="J135" i="7"/>
  <c r="J136" i="7"/>
  <c r="J140" i="7"/>
  <c r="J143" i="7"/>
  <c r="J145" i="7"/>
  <c r="J148" i="7"/>
  <c r="J150" i="7"/>
  <c r="J153" i="7"/>
  <c r="J155" i="7"/>
  <c r="J158" i="7"/>
  <c r="J169" i="7"/>
  <c r="J47" i="3" l="1"/>
  <c r="J100" i="7"/>
  <c r="J70" i="3"/>
  <c r="J49" i="3"/>
  <c r="J66" i="3"/>
  <c r="J65" i="3"/>
  <c r="J35" i="7"/>
  <c r="I35" i="7"/>
  <c r="J104" i="7"/>
  <c r="J68" i="3"/>
  <c r="J48" i="3"/>
  <c r="J67" i="3"/>
  <c r="J85" i="3"/>
  <c r="J57" i="3"/>
  <c r="J41" i="3"/>
  <c r="I70" i="3"/>
  <c r="I104" i="7"/>
  <c r="J31" i="3"/>
  <c r="E103" i="7"/>
  <c r="E99" i="7" s="1"/>
  <c r="I47" i="3"/>
  <c r="I68" i="3"/>
  <c r="I67" i="3"/>
  <c r="I65" i="3"/>
  <c r="G103" i="7"/>
  <c r="G99" i="7" s="1"/>
  <c r="J101" i="7"/>
  <c r="F99" i="7"/>
  <c r="H99" i="7"/>
  <c r="I101" i="7"/>
  <c r="I100" i="7"/>
  <c r="J164" i="7"/>
  <c r="H163" i="7"/>
  <c r="I163" i="7" s="1"/>
  <c r="I164" i="7"/>
  <c r="I51" i="3"/>
  <c r="I71" i="3"/>
  <c r="I73" i="3"/>
  <c r="I75" i="3"/>
  <c r="I79" i="3"/>
  <c r="I80" i="3"/>
  <c r="I81" i="3"/>
  <c r="I82" i="3"/>
  <c r="I83" i="3"/>
  <c r="I87" i="3"/>
  <c r="I89" i="3"/>
  <c r="I91" i="3"/>
  <c r="I93" i="3"/>
  <c r="I94" i="3"/>
  <c r="I101" i="3"/>
  <c r="I102" i="3"/>
  <c r="I104" i="3"/>
  <c r="I12" i="7"/>
  <c r="I13" i="7"/>
  <c r="I15" i="7"/>
  <c r="I19" i="7"/>
  <c r="I20" i="7"/>
  <c r="I24" i="7"/>
  <c r="I25" i="7"/>
  <c r="I29" i="7"/>
  <c r="I32" i="7"/>
  <c r="I46" i="7"/>
  <c r="I50" i="7"/>
  <c r="I52" i="7"/>
  <c r="I56" i="7"/>
  <c r="I59" i="7"/>
  <c r="I63" i="7"/>
  <c r="I64" i="7"/>
  <c r="I78" i="7"/>
  <c r="I79" i="7"/>
  <c r="I82" i="7"/>
  <c r="I83" i="7"/>
  <c r="I86" i="7"/>
  <c r="I87" i="7"/>
  <c r="I90" i="7"/>
  <c r="I91" i="7"/>
  <c r="I110" i="7"/>
  <c r="I111" i="7"/>
  <c r="I112" i="7"/>
  <c r="I115" i="7"/>
  <c r="I116" i="7"/>
  <c r="I119" i="7"/>
  <c r="I120" i="7"/>
  <c r="I126" i="7"/>
  <c r="I127" i="7"/>
  <c r="I135" i="7"/>
  <c r="I136" i="7"/>
  <c r="I140" i="7"/>
  <c r="I143" i="7"/>
  <c r="I145" i="7"/>
  <c r="I148" i="7"/>
  <c r="I150" i="7"/>
  <c r="I153" i="7"/>
  <c r="I155" i="7"/>
  <c r="I158" i="7"/>
  <c r="I169" i="7"/>
  <c r="I103" i="7" l="1"/>
  <c r="J103" i="7"/>
  <c r="J99" i="7"/>
  <c r="I99" i="7"/>
  <c r="J163" i="7"/>
  <c r="H162" i="7"/>
  <c r="J162" i="7" l="1"/>
  <c r="I162" i="7"/>
  <c r="J160" i="7"/>
  <c r="H159" i="7"/>
  <c r="I160" i="7"/>
  <c r="J92" i="3" l="1"/>
  <c r="J88" i="3"/>
  <c r="I159" i="7"/>
  <c r="J159" i="7"/>
  <c r="I88" i="3"/>
  <c r="I92" i="3"/>
  <c r="F29" i="3" l="1"/>
  <c r="J58" i="3"/>
  <c r="J64" i="3"/>
  <c r="J46" i="3"/>
  <c r="I46" i="3"/>
  <c r="I61" i="3"/>
  <c r="I49" i="3"/>
  <c r="I64" i="3"/>
  <c r="I58" i="3"/>
  <c r="I57" i="3"/>
  <c r="J30" i="3" l="1"/>
  <c r="G29" i="3"/>
  <c r="J29" i="3" s="1"/>
  <c r="F139" i="7"/>
  <c r="G139" i="7"/>
  <c r="H139" i="7"/>
  <c r="E139" i="7"/>
  <c r="E138" i="7" s="1"/>
  <c r="F77" i="7"/>
  <c r="G77" i="7"/>
  <c r="H77" i="7"/>
  <c r="E77" i="7"/>
  <c r="H58" i="7"/>
  <c r="G58" i="7"/>
  <c r="G57" i="7" s="1"/>
  <c r="F58" i="7"/>
  <c r="F57" i="7" s="1"/>
  <c r="E58" i="7"/>
  <c r="H55" i="7"/>
  <c r="G55" i="7"/>
  <c r="G54" i="7" s="1"/>
  <c r="F55" i="7"/>
  <c r="F54" i="7" s="1"/>
  <c r="E55" i="7"/>
  <c r="E54" i="7" s="1"/>
  <c r="F49" i="7"/>
  <c r="F48" i="7" s="1"/>
  <c r="G49" i="7"/>
  <c r="G48" i="7" s="1"/>
  <c r="H49" i="7"/>
  <c r="E49" i="7"/>
  <c r="H45" i="7"/>
  <c r="G45" i="7"/>
  <c r="G44" i="7" s="1"/>
  <c r="G43" i="7" s="1"/>
  <c r="G34" i="7" s="1"/>
  <c r="G33" i="7" s="1"/>
  <c r="F45" i="7"/>
  <c r="F44" i="7" s="1"/>
  <c r="F43" i="7" s="1"/>
  <c r="F34" i="7" s="1"/>
  <c r="F33" i="7" s="1"/>
  <c r="E45" i="7"/>
  <c r="F31" i="7"/>
  <c r="G31" i="7"/>
  <c r="H31" i="7"/>
  <c r="E31" i="7"/>
  <c r="F28" i="7"/>
  <c r="F27" i="7" s="1"/>
  <c r="G28" i="7"/>
  <c r="G27" i="7" s="1"/>
  <c r="H28" i="7"/>
  <c r="H27" i="7" s="1"/>
  <c r="E28" i="7"/>
  <c r="E27" i="7" s="1"/>
  <c r="H30" i="7" l="1"/>
  <c r="E30" i="7"/>
  <c r="E26" i="7" s="1"/>
  <c r="G30" i="7"/>
  <c r="G26" i="7" s="1"/>
  <c r="F30" i="7"/>
  <c r="F26" i="7" s="1"/>
  <c r="I49" i="7"/>
  <c r="H48" i="7"/>
  <c r="J48" i="7" s="1"/>
  <c r="J49" i="7"/>
  <c r="J58" i="7"/>
  <c r="G138" i="7"/>
  <c r="F138" i="7"/>
  <c r="H138" i="7"/>
  <c r="J138" i="7" s="1"/>
  <c r="J139" i="7"/>
  <c r="J97" i="3"/>
  <c r="J77" i="7"/>
  <c r="I77" i="7"/>
  <c r="H54" i="7"/>
  <c r="J55" i="7"/>
  <c r="I55" i="7"/>
  <c r="H44" i="7"/>
  <c r="J45" i="7"/>
  <c r="J31" i="7"/>
  <c r="I31" i="7"/>
  <c r="I103" i="3"/>
  <c r="J28" i="7"/>
  <c r="I28" i="7"/>
  <c r="I139" i="7"/>
  <c r="E57" i="7"/>
  <c r="I58" i="7"/>
  <c r="E44" i="7"/>
  <c r="I45" i="7"/>
  <c r="G53" i="7"/>
  <c r="F53" i="7"/>
  <c r="H57" i="7"/>
  <c r="J57" i="7" s="1"/>
  <c r="J26" i="3" l="1"/>
  <c r="J103" i="3"/>
  <c r="J30" i="7"/>
  <c r="I30" i="7"/>
  <c r="H26" i="7"/>
  <c r="E25" i="3"/>
  <c r="E10" i="3" s="1"/>
  <c r="I57" i="7"/>
  <c r="I138" i="7"/>
  <c r="I97" i="3"/>
  <c r="J54" i="7"/>
  <c r="I54" i="7"/>
  <c r="H43" i="7"/>
  <c r="J44" i="7"/>
  <c r="J27" i="7"/>
  <c r="I27" i="7"/>
  <c r="E53" i="7"/>
  <c r="E43" i="7"/>
  <c r="E34" i="7" s="1"/>
  <c r="E33" i="7" s="1"/>
  <c r="I44" i="7"/>
  <c r="H53" i="7"/>
  <c r="J53" i="7" s="1"/>
  <c r="I41" i="3"/>
  <c r="J43" i="7" l="1"/>
  <c r="H34" i="7"/>
  <c r="H33" i="7" s="1"/>
  <c r="I43" i="7"/>
  <c r="I48" i="3"/>
  <c r="I53" i="7"/>
  <c r="J26" i="7"/>
  <c r="I26" i="7"/>
  <c r="J60" i="3"/>
  <c r="I60" i="3"/>
  <c r="J59" i="3"/>
  <c r="F14" i="7"/>
  <c r="G14" i="7"/>
  <c r="H14" i="7"/>
  <c r="E14" i="7"/>
  <c r="J44" i="3" l="1"/>
  <c r="J98" i="3"/>
  <c r="J99" i="3"/>
  <c r="J43" i="3"/>
  <c r="I59" i="3"/>
  <c r="J14" i="7"/>
  <c r="J34" i="7"/>
  <c r="I34" i="7"/>
  <c r="I99" i="3"/>
  <c r="I44" i="3"/>
  <c r="I43" i="3"/>
  <c r="I98" i="3"/>
  <c r="I14" i="7"/>
  <c r="J16" i="1"/>
  <c r="I12" i="3"/>
  <c r="I16" i="3"/>
  <c r="I18" i="3"/>
  <c r="I22" i="3"/>
  <c r="I23" i="3"/>
  <c r="I24" i="3"/>
  <c r="I33" i="7" l="1"/>
  <c r="J33" i="7"/>
  <c r="I30" i="3"/>
  <c r="H23" i="7" l="1"/>
  <c r="H168" i="7"/>
  <c r="H157" i="7"/>
  <c r="H154" i="7"/>
  <c r="H152" i="7"/>
  <c r="H149" i="7"/>
  <c r="H147" i="7"/>
  <c r="H144" i="7"/>
  <c r="H142" i="7"/>
  <c r="H134" i="7"/>
  <c r="H118" i="7"/>
  <c r="H114" i="7"/>
  <c r="H109" i="7"/>
  <c r="H89" i="7"/>
  <c r="H85" i="7"/>
  <c r="H81" i="7"/>
  <c r="H62" i="7"/>
  <c r="H51" i="7"/>
  <c r="H18" i="7"/>
  <c r="H11" i="7"/>
  <c r="J21" i="3"/>
  <c r="H17" i="3"/>
  <c r="F51" i="7"/>
  <c r="F47" i="7" s="1"/>
  <c r="G51" i="7"/>
  <c r="G47" i="7" s="1"/>
  <c r="E51" i="7"/>
  <c r="I51" i="7" l="1"/>
  <c r="H84" i="7"/>
  <c r="H151" i="7"/>
  <c r="H88" i="7"/>
  <c r="H156" i="7"/>
  <c r="H113" i="7"/>
  <c r="H80" i="7"/>
  <c r="H61" i="7"/>
  <c r="H60" i="7" s="1"/>
  <c r="H47" i="7"/>
  <c r="J51" i="7"/>
  <c r="H22" i="7"/>
  <c r="H17" i="7"/>
  <c r="H10" i="7"/>
  <c r="H133" i="7"/>
  <c r="H167" i="7"/>
  <c r="H117" i="7"/>
  <c r="H108" i="7"/>
  <c r="I21" i="3"/>
  <c r="H141" i="7"/>
  <c r="H146" i="7"/>
  <c r="J47" i="7" l="1"/>
  <c r="E46" i="5"/>
  <c r="H21" i="7"/>
  <c r="H16" i="7"/>
  <c r="H9" i="7"/>
  <c r="I28" i="3"/>
  <c r="H166" i="7"/>
  <c r="H95" i="3"/>
  <c r="H39" i="3"/>
  <c r="J11" i="3"/>
  <c r="F17" i="3"/>
  <c r="G17" i="3"/>
  <c r="J17" i="3" s="1"/>
  <c r="E17" i="3"/>
  <c r="J100" i="3"/>
  <c r="J78" i="3"/>
  <c r="I85" i="3"/>
  <c r="J77" i="3"/>
  <c r="I77" i="3"/>
  <c r="J76" i="3"/>
  <c r="J72" i="3"/>
  <c r="I72" i="3"/>
  <c r="I66" i="3"/>
  <c r="J63" i="3"/>
  <c r="J61" i="3"/>
  <c r="J55" i="3"/>
  <c r="I55" i="3"/>
  <c r="J50" i="3"/>
  <c r="I50" i="3"/>
  <c r="I17" i="3" l="1"/>
  <c r="J86" i="3"/>
  <c r="J90" i="3"/>
  <c r="I15" i="1"/>
  <c r="I14" i="1" s="1"/>
  <c r="I90" i="3"/>
  <c r="I86" i="3"/>
  <c r="I63" i="3"/>
  <c r="I100" i="3"/>
  <c r="F28" i="3"/>
  <c r="F25" i="3" s="1"/>
  <c r="F10" i="3" s="1"/>
  <c r="G25" i="3"/>
  <c r="J40" i="3"/>
  <c r="I45" i="3"/>
  <c r="I40" i="3"/>
  <c r="J56" i="3"/>
  <c r="I76" i="3"/>
  <c r="I74" i="3"/>
  <c r="H105" i="3"/>
  <c r="J74" i="3"/>
  <c r="I31" i="3"/>
  <c r="I19" i="1"/>
  <c r="I18" i="1"/>
  <c r="I78" i="3"/>
  <c r="I11" i="3"/>
  <c r="F95" i="3"/>
  <c r="G19" i="1" s="1"/>
  <c r="I56" i="3" l="1"/>
  <c r="E39" i="3"/>
  <c r="G95" i="3"/>
  <c r="J96" i="3"/>
  <c r="J28" i="3"/>
  <c r="I96" i="3"/>
  <c r="G15" i="1"/>
  <c r="G14" i="1" s="1"/>
  <c r="I10" i="3"/>
  <c r="I26" i="3"/>
  <c r="I17" i="1"/>
  <c r="I95" i="3"/>
  <c r="F39" i="3"/>
  <c r="G18" i="1" s="1"/>
  <c r="G39" i="3"/>
  <c r="J39" i="3" s="1"/>
  <c r="G154" i="7"/>
  <c r="J154" i="7" s="1"/>
  <c r="F154" i="7"/>
  <c r="E154" i="7"/>
  <c r="I154" i="7" s="1"/>
  <c r="G168" i="7"/>
  <c r="F168" i="7"/>
  <c r="F167" i="7" s="1"/>
  <c r="F166" i="7" s="1"/>
  <c r="E168" i="7"/>
  <c r="I168" i="7" s="1"/>
  <c r="F157" i="7"/>
  <c r="F156" i="7" s="1"/>
  <c r="G157" i="7"/>
  <c r="E157" i="7"/>
  <c r="I157" i="7" s="1"/>
  <c r="F152" i="7"/>
  <c r="G152" i="7"/>
  <c r="E152" i="7"/>
  <c r="I152" i="7" s="1"/>
  <c r="F147" i="7"/>
  <c r="G147" i="7"/>
  <c r="J147" i="7" s="1"/>
  <c r="E147" i="7"/>
  <c r="I147" i="7" s="1"/>
  <c r="F149" i="7"/>
  <c r="G149" i="7"/>
  <c r="J149" i="7" s="1"/>
  <c r="E149" i="7"/>
  <c r="I149" i="7" s="1"/>
  <c r="F144" i="7"/>
  <c r="G144" i="7"/>
  <c r="J144" i="7" s="1"/>
  <c r="E144" i="7"/>
  <c r="I144" i="7" s="1"/>
  <c r="F142" i="7"/>
  <c r="G142" i="7"/>
  <c r="J142" i="7" s="1"/>
  <c r="E142" i="7"/>
  <c r="I142" i="7" s="1"/>
  <c r="I125" i="7"/>
  <c r="F109" i="7"/>
  <c r="G109" i="7"/>
  <c r="J109" i="7" s="1"/>
  <c r="I109" i="7"/>
  <c r="G114" i="7"/>
  <c r="F114" i="7"/>
  <c r="F113" i="7" s="1"/>
  <c r="E114" i="7"/>
  <c r="I114" i="7" s="1"/>
  <c r="G134" i="7"/>
  <c r="F134" i="7"/>
  <c r="F133" i="7" s="1"/>
  <c r="E134" i="7"/>
  <c r="I134" i="7" s="1"/>
  <c r="I39" i="3" l="1"/>
  <c r="E105" i="3"/>
  <c r="I105" i="3" s="1"/>
  <c r="H19" i="1"/>
  <c r="K19" i="1" s="1"/>
  <c r="J95" i="3"/>
  <c r="J25" i="3"/>
  <c r="G167" i="7"/>
  <c r="J168" i="7"/>
  <c r="G113" i="7"/>
  <c r="J113" i="7" s="1"/>
  <c r="J114" i="7"/>
  <c r="G151" i="7"/>
  <c r="J151" i="7" s="1"/>
  <c r="J152" i="7"/>
  <c r="G133" i="7"/>
  <c r="J133" i="7" s="1"/>
  <c r="J134" i="7"/>
  <c r="J124" i="7"/>
  <c r="J125" i="7"/>
  <c r="G156" i="7"/>
  <c r="J157" i="7"/>
  <c r="E40" i="5"/>
  <c r="F151" i="7"/>
  <c r="F146" i="7"/>
  <c r="E167" i="7"/>
  <c r="I25" i="3"/>
  <c r="E156" i="7"/>
  <c r="I156" i="7" s="1"/>
  <c r="G141" i="7"/>
  <c r="J141" i="7" s="1"/>
  <c r="F141" i="7"/>
  <c r="E133" i="7"/>
  <c r="I133" i="7" s="1"/>
  <c r="E124" i="7"/>
  <c r="I124" i="7" s="1"/>
  <c r="E113" i="7"/>
  <c r="I113" i="7" s="1"/>
  <c r="E108" i="7"/>
  <c r="F105" i="3"/>
  <c r="F19" i="1"/>
  <c r="J19" i="1" s="1"/>
  <c r="I20" i="1"/>
  <c r="G105" i="3"/>
  <c r="J105" i="3" s="1"/>
  <c r="H18" i="1"/>
  <c r="K18" i="1" s="1"/>
  <c r="F18" i="1"/>
  <c r="J18" i="1" s="1"/>
  <c r="E151" i="7"/>
  <c r="I151" i="7" s="1"/>
  <c r="E146" i="7"/>
  <c r="I146" i="7" s="1"/>
  <c r="G146" i="7"/>
  <c r="E141" i="7"/>
  <c r="G89" i="7"/>
  <c r="F89" i="7"/>
  <c r="F88" i="7" s="1"/>
  <c r="E89" i="7"/>
  <c r="I89" i="7" s="1"/>
  <c r="G85" i="7"/>
  <c r="F85" i="7"/>
  <c r="F84" i="7" s="1"/>
  <c r="E85" i="7"/>
  <c r="I85" i="7" s="1"/>
  <c r="G118" i="7"/>
  <c r="F118" i="7"/>
  <c r="F117" i="7" s="1"/>
  <c r="E118" i="7"/>
  <c r="I118" i="7" s="1"/>
  <c r="G108" i="7"/>
  <c r="F108" i="7"/>
  <c r="G81" i="7"/>
  <c r="F81" i="7"/>
  <c r="F80" i="7" s="1"/>
  <c r="E81" i="7"/>
  <c r="I81" i="7" s="1"/>
  <c r="G62" i="7"/>
  <c r="F62" i="7"/>
  <c r="F61" i="7" s="1"/>
  <c r="E62" i="7"/>
  <c r="I62" i="7" s="1"/>
  <c r="D46" i="5"/>
  <c r="G46" i="5" s="1"/>
  <c r="C46" i="5"/>
  <c r="G23" i="7"/>
  <c r="F23" i="7"/>
  <c r="F22" i="7" s="1"/>
  <c r="F21" i="7" s="1"/>
  <c r="E23" i="7"/>
  <c r="I23" i="7" s="1"/>
  <c r="G18" i="7"/>
  <c r="F18" i="7"/>
  <c r="F17" i="7" s="1"/>
  <c r="F16" i="7" s="1"/>
  <c r="E18" i="7"/>
  <c r="I18" i="7" s="1"/>
  <c r="F11" i="7"/>
  <c r="F10" i="7" s="1"/>
  <c r="F9" i="7" s="1"/>
  <c r="G11" i="7"/>
  <c r="E11" i="7"/>
  <c r="I11" i="7" s="1"/>
  <c r="F8" i="7" l="1"/>
  <c r="F60" i="7"/>
  <c r="I29" i="1"/>
  <c r="H15" i="1"/>
  <c r="J10" i="3"/>
  <c r="E137" i="7"/>
  <c r="I137" i="7" s="1"/>
  <c r="J108" i="7"/>
  <c r="G84" i="7"/>
  <c r="J85" i="7"/>
  <c r="G17" i="7"/>
  <c r="G16" i="7" s="1"/>
  <c r="J18" i="7"/>
  <c r="F137" i="7"/>
  <c r="G88" i="7"/>
  <c r="J88" i="7" s="1"/>
  <c r="J89" i="7"/>
  <c r="G117" i="7"/>
  <c r="J117" i="7" s="1"/>
  <c r="J118" i="7"/>
  <c r="G166" i="7"/>
  <c r="J166" i="7" s="1"/>
  <c r="J167" i="7"/>
  <c r="G80" i="7"/>
  <c r="J80" i="7" s="1"/>
  <c r="J81" i="7"/>
  <c r="G61" i="7"/>
  <c r="J62" i="7"/>
  <c r="J146" i="7"/>
  <c r="G137" i="7"/>
  <c r="G22" i="7"/>
  <c r="J23" i="7"/>
  <c r="G10" i="7"/>
  <c r="J11" i="7"/>
  <c r="G21" i="7"/>
  <c r="J21" i="7" s="1"/>
  <c r="J22" i="7"/>
  <c r="J156" i="7"/>
  <c r="E11" i="5"/>
  <c r="E41" i="5"/>
  <c r="E166" i="7"/>
  <c r="I166" i="7" s="1"/>
  <c r="I167" i="7"/>
  <c r="I141" i="7"/>
  <c r="I108" i="7"/>
  <c r="E80" i="7"/>
  <c r="I80" i="7" s="1"/>
  <c r="E61" i="7"/>
  <c r="F15" i="1"/>
  <c r="E117" i="7"/>
  <c r="I117" i="7" s="1"/>
  <c r="E88" i="7"/>
  <c r="I88" i="7" s="1"/>
  <c r="E84" i="7"/>
  <c r="I84" i="7" s="1"/>
  <c r="E48" i="7"/>
  <c r="E22" i="7"/>
  <c r="I22" i="7" s="1"/>
  <c r="E17" i="7"/>
  <c r="I17" i="7" s="1"/>
  <c r="E10" i="7"/>
  <c r="H17" i="1"/>
  <c r="H28" i="1"/>
  <c r="G43" i="1"/>
  <c r="G46" i="1" s="1"/>
  <c r="G28" i="1"/>
  <c r="F28" i="1"/>
  <c r="G17" i="1"/>
  <c r="G20" i="1" s="1"/>
  <c r="F17" i="1"/>
  <c r="G107" i="7" l="1"/>
  <c r="J107" i="7" s="1"/>
  <c r="J61" i="7"/>
  <c r="G60" i="7"/>
  <c r="J60" i="7" s="1"/>
  <c r="E60" i="7"/>
  <c r="J17" i="7"/>
  <c r="H14" i="1"/>
  <c r="K14" i="1" s="1"/>
  <c r="K15" i="1"/>
  <c r="K17" i="1"/>
  <c r="I36" i="1"/>
  <c r="I45" i="1" s="1"/>
  <c r="I61" i="7"/>
  <c r="J84" i="7"/>
  <c r="J137" i="7"/>
  <c r="G9" i="7"/>
  <c r="J10" i="7"/>
  <c r="J16" i="7"/>
  <c r="E47" i="7"/>
  <c r="I47" i="7" s="1"/>
  <c r="I48" i="7"/>
  <c r="E9" i="7"/>
  <c r="I10" i="7"/>
  <c r="I60" i="7"/>
  <c r="F14" i="1"/>
  <c r="J14" i="1" s="1"/>
  <c r="J15" i="1"/>
  <c r="E21" i="7"/>
  <c r="I21" i="7" s="1"/>
  <c r="E16" i="7"/>
  <c r="I16" i="7" s="1"/>
  <c r="H43" i="1"/>
  <c r="I43" i="1" s="1"/>
  <c r="J17" i="1"/>
  <c r="F7" i="7"/>
  <c r="C40" i="5" s="1"/>
  <c r="G29" i="1"/>
  <c r="G36" i="1" s="1"/>
  <c r="G37" i="1" s="1"/>
  <c r="J8" i="7" l="1"/>
  <c r="I46" i="1"/>
  <c r="J46" i="1" s="1"/>
  <c r="H20" i="1"/>
  <c r="K20" i="1" s="1"/>
  <c r="I8" i="7"/>
  <c r="J9" i="7"/>
  <c r="I107" i="7"/>
  <c r="E106" i="7"/>
  <c r="I106" i="7" s="1"/>
  <c r="G106" i="7"/>
  <c r="J106" i="7" s="1"/>
  <c r="I9" i="7"/>
  <c r="B46" i="5"/>
  <c r="F46" i="5" s="1"/>
  <c r="C41" i="5"/>
  <c r="C11" i="5"/>
  <c r="F20" i="1"/>
  <c r="K46" i="1" l="1"/>
  <c r="H29" i="1"/>
  <c r="G7" i="7"/>
  <c r="J7" i="7" s="1"/>
  <c r="J20" i="1"/>
  <c r="J29" i="1"/>
  <c r="E7" i="7"/>
  <c r="I7" i="7" s="1"/>
  <c r="K29" i="1" l="1"/>
  <c r="D40" i="5"/>
  <c r="G40" i="5" s="1"/>
  <c r="B40" i="5"/>
  <c r="D41" i="5" l="1"/>
  <c r="G41" i="5" s="1"/>
  <c r="D11" i="5"/>
  <c r="G11" i="5" s="1"/>
  <c r="B41" i="5"/>
  <c r="F41" i="5" s="1"/>
  <c r="B11" i="5"/>
  <c r="F11" i="5" s="1"/>
  <c r="F4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OS.BV.70</author>
  </authors>
  <commentList>
    <comment ref="H35" authorId="0" shapeId="0" xr:uid="{E59B1A98-3F89-43BD-B41D-F5BC6DF39FC0}">
      <text>
        <r>
          <rPr>
            <b/>
            <sz val="9"/>
            <color indexed="81"/>
            <rFont val="Segoe UI"/>
            <charset val="1"/>
          </rPr>
          <t>OS.BV.70:</t>
        </r>
        <r>
          <rPr>
            <sz val="9"/>
            <color indexed="81"/>
            <rFont val="Segoe UI"/>
            <charset val="1"/>
          </rPr>
          <t xml:space="preserve">
ovdje upiši podatak iz tablice od SDŽ REZULTAT POSL.</t>
        </r>
      </text>
    </comment>
    <comment ref="H37" authorId="0" shapeId="0" xr:uid="{8CD0E7B5-7FB3-4DB3-B1B3-1146C5C36493}">
      <text>
        <r>
          <rPr>
            <b/>
            <sz val="9"/>
            <color indexed="81"/>
            <rFont val="Segoe UI"/>
            <charset val="1"/>
          </rPr>
          <t>OS.BV.70:</t>
        </r>
        <r>
          <rPr>
            <sz val="9"/>
            <color indexed="81"/>
            <rFont val="Segoe UI"/>
            <charset val="1"/>
          </rPr>
          <t xml:space="preserve">
iz fin. Upravljanja upiši višak/manjak prethodne god</t>
        </r>
      </text>
    </comment>
  </commentList>
</comments>
</file>

<file path=xl/sharedStrings.xml><?xml version="1.0" encoding="utf-8"?>
<sst xmlns="http://schemas.openxmlformats.org/spreadsheetml/2006/main" count="617" uniqueCount="259">
  <si>
    <t>PRIHODI UKUPNO</t>
  </si>
  <si>
    <t>PRIHODI POSLOVANJA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</si>
  <si>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</si>
  <si>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</si>
  <si>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</si>
  <si>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</si>
  <si>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</si>
  <si>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</si>
  <si>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</si>
  <si>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</si>
  <si>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</si>
  <si>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</si>
  <si>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</si>
  <si>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</si>
  <si>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</si>
  <si>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</si>
  <si>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</si>
  <si>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</si>
  <si>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</si>
  <si>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</si>
  <si>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</si>
  <si>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</si>
  <si>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</si>
  <si>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</si>
  <si>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</si>
  <si>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</si>
  <si>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</si>
  <si>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</si>
  <si>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</si>
  <si>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</si>
  <si>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</si>
  <si>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</si>
  <si>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</si>
  <si>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</si>
  <si>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…</t>
  </si>
  <si>
    <t>Rashodi za nabavu proizvedene dugotrajne imovine</t>
  </si>
  <si>
    <t>Naziv</t>
  </si>
  <si>
    <t>EUR</t>
  </si>
  <si>
    <t>5.4.</t>
  </si>
  <si>
    <t>Pomoći proračunskim korisnicima SDŽ</t>
  </si>
  <si>
    <t>5.5.</t>
  </si>
  <si>
    <t>Pomoći EU za PK</t>
  </si>
  <si>
    <t>4.8.</t>
  </si>
  <si>
    <t>Prihodi za posebne namjene proračunskih korisnika</t>
  </si>
  <si>
    <t>Prihodi od imovine</t>
  </si>
  <si>
    <t>3.2.</t>
  </si>
  <si>
    <t>Vlastiti prihodi PK</t>
  </si>
  <si>
    <t>6.2.</t>
  </si>
  <si>
    <t>Donacije proračunskim korisnicima SDŽ</t>
  </si>
  <si>
    <t>1.1.</t>
  </si>
  <si>
    <t>7.2.</t>
  </si>
  <si>
    <t>Prihodi od prodaje nefinancijske imovine PK</t>
  </si>
  <si>
    <t>5.3.</t>
  </si>
  <si>
    <t xml:space="preserve">Pomoći EU </t>
  </si>
  <si>
    <t>4.4.</t>
  </si>
  <si>
    <t>Prihodi za posebne namjene - Decentralizacija</t>
  </si>
  <si>
    <t>Financijski rashodi</t>
  </si>
  <si>
    <t>Ostali rashodi</t>
  </si>
  <si>
    <t>8.2.</t>
  </si>
  <si>
    <t>Namjenski primici od zaduživanja proračunski korisnici</t>
  </si>
  <si>
    <t>Primljeni povrati glavnica danih zajmova i depozita</t>
  </si>
  <si>
    <t>05 Zaštita okoliša</t>
  </si>
  <si>
    <t>051 Gospodarenje otpadom</t>
  </si>
  <si>
    <t>052 Gospodarenje otpadnim vodama</t>
  </si>
  <si>
    <t>053 Smanjenje zagađivanja</t>
  </si>
  <si>
    <t>054 Zaštita bioraznolikosti i krajolika</t>
  </si>
  <si>
    <t>055 Istraživanje i razvoj: Zaštita okoliša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</si>
  <si>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</si>
  <si>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</si>
  <si>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</si>
  <si>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</si>
  <si>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063 Opskrba vodom</t>
  </si>
  <si>
    <t>064 Ulična rasvjeta</t>
  </si>
  <si>
    <t>065 Istraživanje i razvoj stanovanja i komunalnih pogodnosti</t>
  </si>
  <si>
    <t>066 Rashodi vezani za stanovanje i kom. pogodnosti koji nisu drugdje svrstani</t>
  </si>
  <si>
    <t>07 Zdravstvo</t>
  </si>
  <si>
    <t>071 "Medicinski proizvodi, pribor i oprema"</t>
  </si>
  <si>
    <t>072 Službe za vanjske pacijente</t>
  </si>
  <si>
    <t>073 Bolničke službe</t>
  </si>
  <si>
    <t>074 Službe javnog zdravstva</t>
  </si>
  <si>
    <t>075 Istraživanje i razvoj zdravstva</t>
  </si>
  <si>
    <t>076 Poslovi i usluge zdravstva koji nisu drugdje svrstani</t>
  </si>
  <si>
    <t>08 "Rekreacija, kultura i religija"</t>
  </si>
  <si>
    <t>081 Službe rekreacije i sporta</t>
  </si>
  <si>
    <t>082 Službe kulture</t>
  </si>
  <si>
    <t>083 Službe emitiranja i izdavanja</t>
  </si>
  <si>
    <t>084 Religijske i druge službe zajednice</t>
  </si>
  <si>
    <t>085 "Istraživanje i razvoj rekreacije, kulture i religije"</t>
  </si>
  <si>
    <t>086 "Rashodi za rekreaciju, kulturu i religiju koji nisu drugdje svrstani"</t>
  </si>
  <si>
    <t>09 Obrazovanje</t>
  </si>
  <si>
    <t>091 Predškolsko i osnovno obrazovanje</t>
  </si>
  <si>
    <t>092 Srednjoškolsko  obrazovanje</t>
  </si>
  <si>
    <t>093 "Poslije srednjoškolsko, ali ne visoko obrazovanje"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</si>
  <si>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</si>
  <si>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</si>
  <si>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</si>
  <si>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</si>
  <si>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</si>
  <si>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 Socijalna zaštita</t>
  </si>
  <si>
    <t>101 Bolest i invaliditet</t>
  </si>
  <si>
    <t>102 Starost</t>
  </si>
  <si>
    <t>103 Sljednici</t>
  </si>
  <si>
    <t>104 Obitelj i djeca</t>
  </si>
  <si>
    <t>105 Nezaposlenost</t>
  </si>
  <si>
    <t>106 Stanovanje</t>
  </si>
  <si>
    <t>107 Socijalna pomoć stanovništvu koje nije obuhvaćeno redovnim socijalnim programima</t>
  </si>
  <si>
    <t>108 Istraživanje i razvoj socijalne zaštite</t>
  </si>
  <si>
    <t>109 Aktivnosti socijalne zaštite koje nisu drugdje svrstane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</si>
  <si>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</si>
  <si>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</si>
  <si>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</si>
  <si>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</si>
  <si>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</si>
  <si>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</si>
  <si>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</si>
  <si>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</si>
  <si>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</si>
  <si>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</si>
  <si>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</si>
  <si>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</si>
  <si>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PROGRAM 4001</t>
  </si>
  <si>
    <t>Razvoj odgojno obrazovnog sustava</t>
  </si>
  <si>
    <t>Aktivnost A400103</t>
  </si>
  <si>
    <t>Natjecanja, manifestacije i ostalo</t>
  </si>
  <si>
    <t>Izvor financiranja 1.1.1.</t>
  </si>
  <si>
    <t>Aktivnost A400104</t>
  </si>
  <si>
    <t>E - škole</t>
  </si>
  <si>
    <t>Aktivnost A400115</t>
  </si>
  <si>
    <t>Osobni pomoćnici i pomoćnici u nastavi</t>
  </si>
  <si>
    <t>Aktivnost T400110</t>
  </si>
  <si>
    <t>Financiranje troškova prehrane za  učenike OŠ</t>
  </si>
  <si>
    <t>Aktivnost T400122</t>
  </si>
  <si>
    <t>Izvor financiranja 4.4.1.</t>
  </si>
  <si>
    <t>Izvor financiranja 5.3.1.</t>
  </si>
  <si>
    <t>Pomoći EU</t>
  </si>
  <si>
    <t>PROGRAM 4030</t>
  </si>
  <si>
    <t>Osnovnoškolsko obrazovanje</t>
  </si>
  <si>
    <t>Izvor financiranja 3.2.1.</t>
  </si>
  <si>
    <t>Aktivnost A403001</t>
  </si>
  <si>
    <t>Rashodi djelatnosti</t>
  </si>
  <si>
    <t>Izvor financiranja 6.2.1.</t>
  </si>
  <si>
    <t>Donacije PK</t>
  </si>
  <si>
    <t>Izvor financiranja 3.2.2.</t>
  </si>
  <si>
    <t>Naknade građanima</t>
  </si>
  <si>
    <t>Rashodi za nabavu proiz. dug.im.</t>
  </si>
  <si>
    <t>Rashodi za nabavu nefin. imovine</t>
  </si>
  <si>
    <t>Aktivnost A403004</t>
  </si>
  <si>
    <t>Prijevoz učenika osnovnih škola</t>
  </si>
  <si>
    <t>Aktivnost A403002</t>
  </si>
  <si>
    <t>Izgradnja i uređenje objekata te nabava i održavanje opreme</t>
  </si>
  <si>
    <t>Aktivnost T400111</t>
  </si>
  <si>
    <t>Opskrba školskih ustanova higijenskim potrep. za učenice</t>
  </si>
  <si>
    <t>Školski medni dan</t>
  </si>
  <si>
    <t>Izvor financiranja 5.1.1.</t>
  </si>
  <si>
    <t xml:space="preserve">Pomoći </t>
  </si>
  <si>
    <t>03 Ustanove u osnovnom školstvu</t>
  </si>
  <si>
    <t>Pomoći</t>
  </si>
  <si>
    <t>Naknade građanima i kućanstvima</t>
  </si>
  <si>
    <t>UKUPNO:</t>
  </si>
  <si>
    <t>Pomoći iz inoz. i od subjekata unutar općeg proračuna</t>
  </si>
  <si>
    <t>Prihodi iz nadležnog pror. i od HZZO-a temeljem ug. obveza</t>
  </si>
  <si>
    <t>Indeks</t>
  </si>
  <si>
    <t>Vlastiti prihodi PK - preneseni</t>
  </si>
  <si>
    <t>Aktivnost T400101</t>
  </si>
  <si>
    <t>3.2.2.</t>
  </si>
  <si>
    <t>8(6/5)</t>
  </si>
  <si>
    <t>8 (6/5)</t>
  </si>
  <si>
    <t>/</t>
  </si>
  <si>
    <t>Izvor financiranja 1.1.2.</t>
  </si>
  <si>
    <t>Pomoći EU - prenesena sredstva</t>
  </si>
  <si>
    <t>Rashodi za zaposelne</t>
  </si>
  <si>
    <t>Izvof financiranja 1.1.1.</t>
  </si>
  <si>
    <t>Opći prihodi i primici - prenesena sredstva</t>
  </si>
  <si>
    <t>Pomoći EU - prenesena sredstava</t>
  </si>
  <si>
    <t>Izvor financiranja 5.3.2.</t>
  </si>
  <si>
    <t>Aktivnost A400118</t>
  </si>
  <si>
    <t>3.2.1.</t>
  </si>
  <si>
    <t>1.1.1.</t>
  </si>
  <si>
    <t>4.4.1.</t>
  </si>
  <si>
    <t>5.1.1.</t>
  </si>
  <si>
    <t>5.3.1.</t>
  </si>
  <si>
    <t>5.3.2.</t>
  </si>
  <si>
    <t>-</t>
  </si>
  <si>
    <t>Polugodišnje izvršenje 2025.</t>
  </si>
  <si>
    <t>Aktivnost A403003</t>
  </si>
  <si>
    <t>Pravno zastupanje,naknada štete i ostalo</t>
  </si>
  <si>
    <t>Aktivnost A400125</t>
  </si>
  <si>
    <t>Knjižnična građa u školskim knjižnicama</t>
  </si>
  <si>
    <t>ULJP 2021.-2027. - Učimo zajedno VII</t>
  </si>
  <si>
    <t>Izvor financiranja 5.1.2.</t>
  </si>
  <si>
    <t>Pomoći - prenesena sredstva</t>
  </si>
  <si>
    <t>Prevencija mentalnog zdravlja OŠ i SŠ</t>
  </si>
  <si>
    <t>Aktivnost T400165</t>
  </si>
  <si>
    <t>5.1.2.</t>
  </si>
  <si>
    <t>6.2.1.</t>
  </si>
  <si>
    <t>7 (6/3)</t>
  </si>
  <si>
    <t>6(5/2)</t>
  </si>
  <si>
    <t>7(5/4)</t>
  </si>
  <si>
    <t>6 (5/2)</t>
  </si>
  <si>
    <t>7 (5/4)</t>
  </si>
  <si>
    <t>POLUGODIŠNJE IZVRŠENJE FINANCIJSKOG PLANA PRORAČUNSKOG KORISNIKA JEDINICE LOKALNE I PODRUČNE (REGIONALNE) SAMOUPRAVE ZA 2026. GODINU</t>
  </si>
  <si>
    <t>Polugodišnje izvršenje 2025.*</t>
  </si>
  <si>
    <t>Plan 2026.</t>
  </si>
  <si>
    <t>1. Rebalans 2026.</t>
  </si>
  <si>
    <t>Polugodišnje izvršenje 2026.</t>
  </si>
  <si>
    <t>POLUGODIŠNJE IZVRŠENJE FINANCIJSKOG PLANA PRORAČUNSKOG KORISNIKA JEDINICE LOKALNE I PODRUČNE (REGIONALNE) SAMOUPRAVE 
ZA 2026. GODINU</t>
  </si>
  <si>
    <t>Proračun 2026.</t>
  </si>
  <si>
    <t>Izvor financiranja 5.0.1K</t>
  </si>
  <si>
    <t>Pomoći iz državnog proračuna - PK</t>
  </si>
  <si>
    <t>Izvor financiranja 5.2.0K</t>
  </si>
  <si>
    <t>Ostale pomoći - PK</t>
  </si>
  <si>
    <t>Izvor financiranja 1.1.1</t>
  </si>
  <si>
    <t>Izvor financiranja 3.2.1</t>
  </si>
  <si>
    <t>Izvor financiranja 1.2.1.</t>
  </si>
  <si>
    <t>Predfinanciranje EU projekata</t>
  </si>
  <si>
    <t>Izvor financiranja 5.0.1Ž</t>
  </si>
  <si>
    <t>Pomoći iz državnog proračuna - SDŽ</t>
  </si>
  <si>
    <t>Izvor financiranja 5.6.1Ž</t>
  </si>
  <si>
    <t>Europski socijalni fond plus - SDŽ</t>
  </si>
  <si>
    <t>Izvor financiranja 5.0.1KViš</t>
  </si>
  <si>
    <t>Pomoći iz državnog proračuna - PK Višak</t>
  </si>
  <si>
    <t>Vlastiti prihodi PK - prenesena sredstva</t>
  </si>
  <si>
    <t>1.2.1.</t>
  </si>
  <si>
    <t>5.0.1K</t>
  </si>
  <si>
    <t>5.0.1K Viš</t>
  </si>
  <si>
    <t>5.2.0K</t>
  </si>
  <si>
    <t>5.0.1Ž</t>
  </si>
  <si>
    <t>Pomoći iiz državnog proračuna - SDŽ</t>
  </si>
  <si>
    <t>5.6.1Ž</t>
  </si>
  <si>
    <t xml:space="preserve">Donacije proračunskim korisnicima </t>
  </si>
  <si>
    <t>Donacije proračunskim korisnicima</t>
  </si>
  <si>
    <t>Vlastiti prihodi</t>
  </si>
  <si>
    <t>Prihodi od prodaje proizvoda i robe te pruženih usluga, prihodi od donacija</t>
  </si>
  <si>
    <t>Prijenosi između proračunskih korisnika istog proračuna</t>
  </si>
  <si>
    <t>Vlastiti prihodi PK -  prenesena sredstva</t>
  </si>
  <si>
    <t>12323 OŠ don Mihovila Pavlinovića Podgora</t>
  </si>
  <si>
    <t>Nabava udžbenika i drugih obrazovnih materijala</t>
  </si>
  <si>
    <t>Izvor financiranja 4.8.1.</t>
  </si>
  <si>
    <t>Prihodi za posebne namjene PK</t>
  </si>
  <si>
    <t>ERASMUS+</t>
  </si>
  <si>
    <t>Aktivnost T400140</t>
  </si>
  <si>
    <t>Izvor financiranja 5.1.0K</t>
  </si>
  <si>
    <t>Izvor financiranja 5.1.0KViš</t>
  </si>
  <si>
    <t>Pomoći EU za PK - prenesena sredstva</t>
  </si>
  <si>
    <t>Naknade građanima i kućanstvima na temelju osiguranja i druge naknade</t>
  </si>
  <si>
    <t>OŠ don Mihovila Pavlinovića Podgora</t>
  </si>
  <si>
    <t>Prilaz Vida Mihotića 1, 21327 Podgora</t>
  </si>
  <si>
    <t xml:space="preserve">Na temelju članka 86. Zakona o proračunu (Narodne novine broj NN 87/08, 136/12, 15/15.), Pravilnika o polugodišnjem i godišnjem izvještaja o izvršenju Proračuna (Narodne novine broj 24/13. i 102/17, 01/20) te  Statuta OŠ don Mihovila Pavlinovića Podgora, Školski odbor na sjednici održanoj ___________ godine usvojio je    </t>
  </si>
  <si>
    <t>4.8.1.</t>
  </si>
  <si>
    <t>5.1.0K</t>
  </si>
  <si>
    <t>Prihodi od adm. I upravnih pristojbi, po propisima i naknadama</t>
  </si>
  <si>
    <t>Prihodi po posebnim namjenama PK</t>
  </si>
  <si>
    <t>U Podgori 30.06.2026. g.</t>
  </si>
  <si>
    <t>Ravnatelj</t>
  </si>
  <si>
    <t>Josip Vranjković</t>
  </si>
  <si>
    <t>Vanja Selak</t>
  </si>
  <si>
    <t>Predsjednica Školskog odbora</t>
  </si>
  <si>
    <t>5.1.0K Viš</t>
  </si>
  <si>
    <t>Pomoći EU za PK Višak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</si>
</sst>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220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5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8" fillId="3" borderId="2" xfId="0" applyNumberFormat="1" applyFont="1" applyFill="1" applyBorder="1" applyAlignment="1" applyProtection="1">
      <alignment vertical="center"/>
    </xf>
    <xf numFmtId="3" fontId="16" fillId="2" borderId="3" xfId="0" applyNumberFormat="1" applyFont="1" applyFill="1" applyBorder="1" applyAlignment="1">
      <alignment horizontal="right"/>
    </xf>
    <xf numFmtId="0" fontId="17" fillId="0" borderId="0" xfId="0" applyFont="1"/>
    <xf numFmtId="0" fontId="0" fillId="0" borderId="0" xfId="0" applyFont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/>
    <xf numFmtId="0" fontId="19" fillId="0" borderId="3" xfId="1" applyNumberFormat="1" applyFont="1" applyFill="1" applyBorder="1" applyAlignment="1" applyProtection="1">
      <alignment horizontal="left" vertical="center" wrapText="1"/>
    </xf>
    <xf numFmtId="0" fontId="21" fillId="0" borderId="3" xfId="1" applyNumberFormat="1" applyFont="1" applyFill="1" applyBorder="1" applyAlignment="1" applyProtection="1">
      <alignment horizontal="left" vertical="center" wrapText="1"/>
    </xf>
    <xf numFmtId="0" fontId="17" fillId="0" borderId="3" xfId="0" applyFont="1" applyBorder="1"/>
    <xf numFmtId="0" fontId="0" fillId="0" borderId="3" xfId="0" applyBorder="1"/>
    <xf numFmtId="0" fontId="22" fillId="0" borderId="3" xfId="1" applyNumberFormat="1" applyFont="1" applyFill="1" applyBorder="1" applyAlignment="1" applyProtection="1">
      <alignment horizontal="right" vertical="center" wrapText="1"/>
    </xf>
    <xf numFmtId="3" fontId="10" fillId="4" borderId="1" xfId="0" quotePrefix="1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quotePrefix="1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/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NumberFormat="1" applyFont="1" applyFill="1" applyBorder="1" applyAlignment="1" applyProtection="1">
      <alignment horizontal="lef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4" fontId="6" fillId="2" borderId="4" xfId="0" applyNumberFormat="1" applyFont="1" applyFill="1" applyBorder="1" applyAlignment="1" applyProtection="1">
      <alignment horizontal="right" vertical="center" wrapText="1"/>
    </xf>
    <xf numFmtId="4" fontId="3" fillId="2" borderId="4" xfId="0" applyNumberFormat="1" applyFont="1" applyFill="1" applyBorder="1" applyAlignment="1" applyProtection="1">
      <alignment horizontal="right" vertical="center" wrapText="1"/>
    </xf>
    <xf numFmtId="4" fontId="6" fillId="4" borderId="4" xfId="0" applyNumberFormat="1" applyFont="1" applyFill="1" applyBorder="1" applyAlignment="1" applyProtection="1">
      <alignment horizontal="right" vertical="center" wrapText="1"/>
    </xf>
    <xf numFmtId="4" fontId="21" fillId="0" borderId="3" xfId="1" applyNumberFormat="1" applyFont="1" applyFill="1" applyBorder="1" applyAlignment="1" applyProtection="1">
      <alignment horizontal="right" vertical="center" wrapText="1"/>
    </xf>
    <xf numFmtId="4" fontId="10" fillId="2" borderId="3" xfId="0" applyNumberFormat="1" applyFont="1" applyFill="1" applyBorder="1" applyAlignment="1" applyProtection="1">
      <alignment horizontal="right" vertical="center" wrapText="1"/>
    </xf>
    <xf numFmtId="4" fontId="8" fillId="2" borderId="3" xfId="0" applyNumberFormat="1" applyFont="1" applyFill="1" applyBorder="1" applyAlignment="1" applyProtection="1">
      <alignment horizontal="right" vertical="center" wrapText="1"/>
    </xf>
    <xf numFmtId="4" fontId="9" fillId="2" borderId="3" xfId="0" applyNumberFormat="1" applyFont="1" applyFill="1" applyBorder="1" applyAlignment="1" applyProtection="1">
      <alignment horizontal="right" vertical="center" wrapText="1"/>
    </xf>
    <xf numFmtId="4" fontId="9" fillId="2" borderId="3" xfId="0" quotePrefix="1" applyNumberFormat="1" applyFont="1" applyFill="1" applyBorder="1" applyAlignment="1">
      <alignment horizontal="right" vertical="center" wrapText="1"/>
    </xf>
    <xf numFmtId="4" fontId="8" fillId="2" borderId="3" xfId="0" applyNumberFormat="1" applyFont="1" applyFill="1" applyBorder="1" applyAlignment="1" applyProtection="1">
      <alignment vertical="center" wrapText="1"/>
    </xf>
    <xf numFmtId="4" fontId="9" fillId="2" borderId="3" xfId="0" quotePrefix="1" applyNumberFormat="1" applyFont="1" applyFill="1" applyBorder="1" applyAlignment="1">
      <alignment horizontal="left" vertical="center"/>
    </xf>
    <xf numFmtId="4" fontId="9" fillId="2" borderId="3" xfId="0" applyNumberFormat="1" applyFont="1" applyFill="1" applyBorder="1" applyAlignment="1" applyProtection="1">
      <alignment horizontal="left" vertical="center" wrapText="1"/>
    </xf>
    <xf numFmtId="4" fontId="9" fillId="2" borderId="3" xfId="0" quotePrefix="1" applyNumberFormat="1" applyFont="1" applyFill="1" applyBorder="1" applyAlignment="1">
      <alignment horizontal="left" vertical="center" wrapText="1"/>
    </xf>
    <xf numFmtId="4" fontId="16" fillId="2" borderId="3" xfId="0" applyNumberFormat="1" applyFont="1" applyFill="1" applyBorder="1" applyAlignment="1">
      <alignment horizontal="right"/>
    </xf>
    <xf numFmtId="4" fontId="9" fillId="2" borderId="3" xfId="0" quotePrefix="1" applyNumberFormat="1" applyFont="1" applyFill="1" applyBorder="1" applyAlignment="1">
      <alignment horizontal="right" vertical="center"/>
    </xf>
    <xf numFmtId="4" fontId="8" fillId="2" borderId="3" xfId="0" quotePrefix="1" applyNumberFormat="1" applyFont="1" applyFill="1" applyBorder="1" applyAlignment="1">
      <alignment horizontal="right" vertical="center"/>
    </xf>
    <xf numFmtId="4" fontId="10" fillId="2" borderId="3" xfId="0" quotePrefix="1" applyNumberFormat="1" applyFont="1" applyFill="1" applyBorder="1" applyAlignment="1">
      <alignment horizontal="right" vertical="center"/>
    </xf>
    <xf numFmtId="4" fontId="10" fillId="2" borderId="3" xfId="0" applyNumberFormat="1" applyFont="1" applyFill="1" applyBorder="1" applyAlignment="1" applyProtection="1">
      <alignment vertical="center" wrapText="1"/>
    </xf>
    <xf numFmtId="4" fontId="1" fillId="0" borderId="3" xfId="0" applyNumberFormat="1" applyFont="1" applyBorder="1" applyAlignment="1">
      <alignment vertical="center"/>
    </xf>
    <xf numFmtId="4" fontId="8" fillId="2" borderId="3" xfId="0" quotePrefix="1" applyNumberFormat="1" applyFont="1" applyFill="1" applyBorder="1" applyAlignment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quotePrefix="1" applyFont="1" applyFill="1" applyBorder="1" applyAlignment="1">
      <alignment horizontal="left" vertical="center"/>
    </xf>
    <xf numFmtId="4" fontId="9" fillId="2" borderId="0" xfId="0" quotePrefix="1" applyNumberFormat="1" applyFont="1" applyFill="1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right"/>
    </xf>
    <xf numFmtId="4" fontId="3" fillId="2" borderId="0" xfId="0" applyNumberFormat="1" applyFont="1" applyFill="1" applyBorder="1" applyAlignment="1" applyProtection="1">
      <alignment horizontal="right"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10" fillId="3" borderId="1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4" fontId="10" fillId="4" borderId="1" xfId="0" quotePrefix="1" applyNumberFormat="1" applyFont="1" applyFill="1" applyBorder="1" applyAlignment="1">
      <alignment horizontal="right"/>
    </xf>
    <xf numFmtId="4" fontId="10" fillId="4" borderId="3" xfId="0" applyNumberFormat="1" applyFont="1" applyFill="1" applyBorder="1" applyAlignment="1" applyProtection="1">
      <alignment horizontal="right" wrapText="1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11" fillId="0" borderId="0" xfId="0" applyFont="1" applyAlignment="1">
      <alignment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16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4" fontId="19" fillId="0" borderId="3" xfId="1" applyNumberFormat="1" applyFont="1" applyFill="1" applyBorder="1" applyAlignment="1" applyProtection="1">
      <alignment horizontal="right" vertical="center" wrapText="1"/>
    </xf>
    <xf numFmtId="4" fontId="6" fillId="2" borderId="3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" fontId="3" fillId="2" borderId="4" xfId="0" applyNumberFormat="1" applyFont="1" applyFill="1" applyBorder="1" applyAlignment="1">
      <alignment horizontal="right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4" fontId="9" fillId="4" borderId="4" xfId="0" applyNumberFormat="1" applyFont="1" applyFill="1" applyBorder="1" applyAlignment="1" applyProtection="1">
      <alignment horizontal="right" vertical="center" wrapText="1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4" fontId="3" fillId="4" borderId="4" xfId="0" applyNumberFormat="1" applyFont="1" applyFill="1" applyBorder="1" applyAlignment="1" applyProtection="1">
      <alignment horizontal="right" vertical="center" wrapText="1"/>
    </xf>
    <xf numFmtId="4" fontId="16" fillId="4" borderId="4" xfId="0" applyNumberFormat="1" applyFont="1" applyFill="1" applyBorder="1" applyAlignment="1" applyProtection="1">
      <alignment horizontal="righ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4" fontId="6" fillId="5" borderId="4" xfId="0" applyNumberFormat="1" applyFont="1" applyFill="1" applyBorder="1" applyAlignment="1" applyProtection="1">
      <alignment horizontal="right" vertical="center" wrapText="1"/>
    </xf>
    <xf numFmtId="16" fontId="9" fillId="2" borderId="3" xfId="0" applyNumberFormat="1" applyFont="1" applyFill="1" applyBorder="1" applyAlignment="1" applyProtection="1">
      <alignment horizontal="left" vertical="center" wrapText="1"/>
    </xf>
    <xf numFmtId="16" fontId="9" fillId="2" borderId="3" xfId="0" quotePrefix="1" applyNumberFormat="1" applyFont="1" applyFill="1" applyBorder="1" applyAlignment="1">
      <alignment horizontal="left" vertical="center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8" fillId="2" borderId="0" xfId="0" applyFont="1" applyFill="1"/>
    <xf numFmtId="0" fontId="0" fillId="2" borderId="0" xfId="0" applyFill="1"/>
    <xf numFmtId="0" fontId="29" fillId="2" borderId="0" xfId="0" applyFont="1" applyFill="1"/>
    <xf numFmtId="3" fontId="10" fillId="4" borderId="3" xfId="0" quotePrefix="1" applyNumberFormat="1" applyFont="1" applyFill="1" applyBorder="1" applyAlignment="1">
      <alignment horizontal="right"/>
    </xf>
    <xf numFmtId="0" fontId="30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14" fontId="9" fillId="2" borderId="3" xfId="0" applyNumberFormat="1" applyFont="1" applyFill="1" applyBorder="1" applyAlignment="1" applyProtection="1">
      <alignment horizontal="left" vertical="center" wrapText="1"/>
    </xf>
    <xf numFmtId="4" fontId="0" fillId="0" borderId="0" xfId="0" applyNumberFormat="1"/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3" fillId="6" borderId="4" xfId="0" applyNumberFormat="1" applyFont="1" applyFill="1" applyBorder="1" applyAlignment="1" applyProtection="1">
      <alignment horizontal="right" vertical="center" wrapText="1"/>
    </xf>
    <xf numFmtId="4" fontId="3" fillId="6" borderId="4" xfId="0" applyNumberFormat="1" applyFont="1" applyFill="1" applyBorder="1" applyAlignment="1">
      <alignment horizontal="right"/>
    </xf>
    <xf numFmtId="0" fontId="16" fillId="6" borderId="4" xfId="0" applyNumberFormat="1" applyFont="1" applyFill="1" applyBorder="1" applyAlignment="1" applyProtection="1">
      <alignment horizontal="left" vertical="center" wrapText="1"/>
    </xf>
    <xf numFmtId="4" fontId="10" fillId="0" borderId="3" xfId="0" applyNumberFormat="1" applyFont="1" applyFill="1" applyBorder="1" applyAlignment="1" applyProtection="1">
      <alignment horizontal="right" vertical="center" wrapText="1"/>
    </xf>
    <xf numFmtId="4" fontId="3" fillId="0" borderId="3" xfId="0" applyNumberFormat="1" applyFont="1" applyFill="1" applyBorder="1" applyAlignment="1">
      <alignment horizontal="right"/>
    </xf>
    <xf numFmtId="4" fontId="9" fillId="0" borderId="3" xfId="0" quotePrefix="1" applyNumberFormat="1" applyFont="1" applyFill="1" applyBorder="1" applyAlignment="1">
      <alignment horizontal="right" vertical="center"/>
    </xf>
    <xf numFmtId="4" fontId="10" fillId="0" borderId="3" xfId="0" quotePrefix="1" applyNumberFormat="1" applyFont="1" applyFill="1" applyBorder="1" applyAlignment="1">
      <alignment horizontal="right" vertical="center"/>
    </xf>
    <xf numFmtId="4" fontId="8" fillId="0" borderId="3" xfId="0" quotePrefix="1" applyNumberFormat="1" applyFont="1" applyFill="1" applyBorder="1" applyAlignment="1">
      <alignment horizontal="right" vertical="center" wrapText="1"/>
    </xf>
    <xf numFmtId="4" fontId="8" fillId="0" borderId="3" xfId="0" quotePrefix="1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10" fillId="4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NumberFormat="1" applyFont="1" applyFill="1" applyBorder="1" applyAlignment="1" applyProtection="1">
      <alignment vertical="center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0" fillId="3" borderId="4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0" fontId="10" fillId="0" borderId="1" xfId="0" quotePrefix="1" applyFont="1" applyFill="1" applyBorder="1" applyAlignment="1">
      <alignment horizontal="left" vertical="center"/>
    </xf>
    <xf numFmtId="0" fontId="10" fillId="0" borderId="2" xfId="0" quotePrefix="1" applyFont="1" applyFill="1" applyBorder="1" applyAlignment="1">
      <alignment horizontal="left" vertical="center"/>
    </xf>
    <xf numFmtId="0" fontId="10" fillId="0" borderId="4" xfId="0" quotePrefix="1" applyFont="1" applyFill="1" applyBorder="1" applyAlignment="1">
      <alignment horizontal="left" vertical="center"/>
    </xf>
    <xf numFmtId="0" fontId="11" fillId="0" borderId="0" xfId="0" applyFont="1" applyAlignment="1">
      <alignment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9" fillId="2" borderId="1" xfId="0" quotePrefix="1" applyFont="1" applyFill="1" applyBorder="1" applyAlignment="1">
      <alignment horizontal="left" vertical="center"/>
    </xf>
    <xf numFmtId="0" fontId="9" fillId="2" borderId="4" xfId="0" quotePrefix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16" fillId="6" borderId="1" xfId="0" applyNumberFormat="1" applyFont="1" applyFill="1" applyBorder="1" applyAlignment="1" applyProtection="1">
      <alignment horizontal="left" vertical="center" wrapText="1"/>
    </xf>
    <xf numFmtId="0" fontId="16" fillId="6" borderId="2" xfId="0" applyNumberFormat="1" applyFont="1" applyFill="1" applyBorder="1" applyAlignment="1" applyProtection="1">
      <alignment horizontal="left" vertical="center" wrapText="1"/>
    </xf>
    <xf numFmtId="0" fontId="16" fillId="6" borderId="4" xfId="0" applyNumberFormat="1" applyFont="1" applyFill="1" applyBorder="1" applyAlignment="1" applyProtection="1">
      <alignment horizontal="left" vertical="center" wrapText="1"/>
    </xf>
  </cellXfs>
  <cellStyles count="2">
    <cellStyle name="Normalno" xfId="0" builtinId="0"/>
    <cellStyle name="Normalno 2" xfId="1" xr:uid="{EE9DC77C-0F6C-4D9B-883B-3A2A518A2F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opLeftCell="A34" workbookViewId="0">
      <selection activeCell="H20" sqref="H20"/>
    </sheetView>
  </sheetViews>
  <sheetFormatPr defaultRowHeight="15" x14ac:dyDescent="0.25"/>
  <cols>
    <col min="5" max="5" width="22.7109375" customWidth="1"/>
    <col min="6" max="6" width="28.7109375" customWidth="1"/>
    <col min="7" max="7" width="25.28515625" customWidth="1"/>
    <col min="8" max="8" width="22.140625" customWidth="1"/>
    <col min="9" max="9" width="26.5703125" customWidth="1"/>
    <col min="10" max="10" width="12.5703125" customWidth="1"/>
    <col min="11" max="11" width="13.5703125" customWidth="1"/>
  </cols>
  <sheetData>
    <row r="1" spans="1:11" x14ac:dyDescent="0.25">
      <c r="A1" s="152" t="s">
        <v>245</v>
      </c>
      <c r="B1" s="152"/>
      <c r="C1" s="152"/>
      <c r="D1" s="152"/>
      <c r="E1" s="152"/>
      <c r="F1" s="152"/>
    </row>
    <row r="2" spans="1:11" x14ac:dyDescent="0.25">
      <c r="A2" s="152" t="s">
        <v>246</v>
      </c>
      <c r="B2" s="152"/>
      <c r="C2" s="152"/>
      <c r="D2" s="152"/>
      <c r="E2" s="152"/>
      <c r="F2" s="152"/>
    </row>
    <row r="3" spans="1:11" x14ac:dyDescent="0.25">
      <c r="A3" s="152"/>
      <c r="B3" s="152"/>
      <c r="C3" s="152"/>
      <c r="D3" s="152"/>
      <c r="E3" s="152"/>
      <c r="F3" s="152"/>
    </row>
    <row r="4" spans="1:11" x14ac:dyDescent="0.25">
      <c r="A4" s="152"/>
      <c r="B4" s="152"/>
      <c r="C4" s="152"/>
      <c r="D4" s="152"/>
      <c r="E4" s="152"/>
      <c r="F4" s="152"/>
    </row>
    <row r="5" spans="1:11" x14ac:dyDescent="0.25">
      <c r="A5" s="153" t="s">
        <v>247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6" spans="1:11" x14ac:dyDescent="0.25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</row>
    <row r="7" spans="1:11" ht="42" customHeight="1" x14ac:dyDescent="0.25">
      <c r="A7" s="163" t="s">
        <v>200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</row>
    <row r="8" spans="1:11" ht="15.75" customHeight="1" x14ac:dyDescent="0.25">
      <c r="A8" s="163" t="s">
        <v>26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</row>
    <row r="9" spans="1:11" ht="1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5"/>
      <c r="K9" s="5"/>
    </row>
    <row r="10" spans="1:11" ht="18" customHeight="1" x14ac:dyDescent="0.25">
      <c r="A10" s="163" t="s">
        <v>32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</row>
    <row r="11" spans="1:11" ht="15" customHeight="1" x14ac:dyDescent="0.25">
      <c r="A11" s="1"/>
      <c r="B11" s="2"/>
      <c r="C11" s="2"/>
      <c r="D11" s="2"/>
      <c r="E11" s="6"/>
      <c r="F11" s="7"/>
      <c r="G11" s="7"/>
      <c r="H11" s="7"/>
      <c r="I11" s="7"/>
      <c r="J11" s="7"/>
      <c r="K11" s="32" t="s">
        <v>37</v>
      </c>
    </row>
    <row r="12" spans="1:11" ht="15" customHeight="1" x14ac:dyDescent="0.25">
      <c r="A12" s="28"/>
      <c r="B12" s="29"/>
      <c r="C12" s="29"/>
      <c r="D12" s="30"/>
      <c r="E12" s="31"/>
      <c r="F12" s="3" t="s">
        <v>201</v>
      </c>
      <c r="G12" s="3" t="s">
        <v>202</v>
      </c>
      <c r="H12" s="3" t="s">
        <v>203</v>
      </c>
      <c r="I12" s="3" t="s">
        <v>204</v>
      </c>
      <c r="J12" s="3" t="s">
        <v>161</v>
      </c>
      <c r="K12" s="3" t="s">
        <v>161</v>
      </c>
    </row>
    <row r="13" spans="1:11" ht="15" customHeight="1" x14ac:dyDescent="0.25">
      <c r="A13" s="164">
        <v>1</v>
      </c>
      <c r="B13" s="165"/>
      <c r="C13" s="165"/>
      <c r="D13" s="165"/>
      <c r="E13" s="166"/>
      <c r="F13" s="3">
        <v>2</v>
      </c>
      <c r="G13" s="3">
        <v>3</v>
      </c>
      <c r="H13" s="3">
        <v>4</v>
      </c>
      <c r="I13" s="3">
        <v>5</v>
      </c>
      <c r="J13" s="3" t="s">
        <v>198</v>
      </c>
      <c r="K13" s="3" t="s">
        <v>199</v>
      </c>
    </row>
    <row r="14" spans="1:11" ht="15" customHeight="1" x14ac:dyDescent="0.25">
      <c r="A14" s="171" t="s">
        <v>0</v>
      </c>
      <c r="B14" s="172"/>
      <c r="C14" s="172"/>
      <c r="D14" s="172"/>
      <c r="E14" s="173"/>
      <c r="F14" s="87">
        <f>F15+F16</f>
        <v>568869.48</v>
      </c>
      <c r="G14" s="87">
        <f t="shared" ref="G14:I14" si="0">G15+G16</f>
        <v>1259306.5000000002</v>
      </c>
      <c r="H14" s="87">
        <f t="shared" si="0"/>
        <v>1517307.54</v>
      </c>
      <c r="I14" s="87">
        <f t="shared" si="0"/>
        <v>659036.2899999998</v>
      </c>
      <c r="J14" s="87">
        <f t="shared" ref="J14:J20" si="1">(I14/F14)*100</f>
        <v>115.85017533371624</v>
      </c>
      <c r="K14" s="87">
        <f>(I14/H14)*100</f>
        <v>43.434588745271761</v>
      </c>
    </row>
    <row r="15" spans="1:11" ht="15" customHeight="1" x14ac:dyDescent="0.25">
      <c r="A15" s="174" t="s">
        <v>108</v>
      </c>
      <c r="B15" s="175"/>
      <c r="C15" s="175"/>
      <c r="D15" s="175"/>
      <c r="E15" s="176"/>
      <c r="F15" s="88">
        <f>' Račun prihoda i rashoda'!E10</f>
        <v>568869.48</v>
      </c>
      <c r="G15" s="88">
        <f>' Račun prihoda i rashoda'!F10</f>
        <v>1259306.5000000002</v>
      </c>
      <c r="H15" s="88">
        <f>' Račun prihoda i rashoda'!G10</f>
        <v>1517307.54</v>
      </c>
      <c r="I15" s="88">
        <f>' Račun prihoda i rashoda'!H10</f>
        <v>659036.2899999998</v>
      </c>
      <c r="J15" s="103">
        <f t="shared" si="1"/>
        <v>115.85017533371624</v>
      </c>
      <c r="K15" s="103">
        <f t="shared" ref="K15:K20" si="2">(I15/H15)*100</f>
        <v>43.434588745271761</v>
      </c>
    </row>
    <row r="16" spans="1:11" ht="15" customHeight="1" x14ac:dyDescent="0.25">
      <c r="A16" s="177" t="s">
        <v>109</v>
      </c>
      <c r="B16" s="178"/>
      <c r="C16" s="178"/>
      <c r="D16" s="178"/>
      <c r="E16" s="179"/>
      <c r="F16" s="88">
        <v>0</v>
      </c>
      <c r="G16" s="88">
        <v>0</v>
      </c>
      <c r="H16" s="88">
        <v>0</v>
      </c>
      <c r="I16" s="88">
        <v>0</v>
      </c>
      <c r="J16" s="103" t="e">
        <f t="shared" si="1"/>
        <v>#DIV/0!</v>
      </c>
      <c r="K16" s="103" t="e">
        <f t="shared" si="2"/>
        <v>#DIV/0!</v>
      </c>
    </row>
    <row r="17" spans="1:11" x14ac:dyDescent="0.25">
      <c r="A17" s="33" t="s">
        <v>2</v>
      </c>
      <c r="B17" s="36"/>
      <c r="C17" s="36"/>
      <c r="D17" s="36"/>
      <c r="E17" s="36"/>
      <c r="F17" s="87">
        <f>F18+F19</f>
        <v>612901.20000000007</v>
      </c>
      <c r="G17" s="87">
        <f t="shared" ref="G17:I17" si="3">G18+G19</f>
        <v>1259306.4999999998</v>
      </c>
      <c r="H17" s="87">
        <f t="shared" si="3"/>
        <v>1471160.6199999999</v>
      </c>
      <c r="I17" s="87">
        <f t="shared" si="3"/>
        <v>649956.48</v>
      </c>
      <c r="J17" s="87">
        <f t="shared" si="1"/>
        <v>106.04588145691342</v>
      </c>
      <c r="K17" s="87">
        <f t="shared" si="2"/>
        <v>44.179844890084127</v>
      </c>
    </row>
    <row r="18" spans="1:11" x14ac:dyDescent="0.25">
      <c r="A18" s="169" t="s">
        <v>110</v>
      </c>
      <c r="B18" s="170"/>
      <c r="C18" s="170"/>
      <c r="D18" s="170"/>
      <c r="E18" s="170"/>
      <c r="F18" s="88">
        <f>' Račun prihoda i rashoda'!E39</f>
        <v>610837.64</v>
      </c>
      <c r="G18" s="88">
        <f>' Račun prihoda i rashoda'!F39</f>
        <v>1251754.6999999997</v>
      </c>
      <c r="H18" s="88">
        <f>' Račun prihoda i rashoda'!G39</f>
        <v>1312665.5999999999</v>
      </c>
      <c r="I18" s="88">
        <f>' Račun prihoda i rashoda'!H39</f>
        <v>648551.23</v>
      </c>
      <c r="J18" s="103">
        <f t="shared" si="1"/>
        <v>106.17407761578019</v>
      </c>
      <c r="K18" s="103">
        <f t="shared" si="2"/>
        <v>49.407193271462283</v>
      </c>
    </row>
    <row r="19" spans="1:11" x14ac:dyDescent="0.25">
      <c r="A19" s="167" t="s">
        <v>111</v>
      </c>
      <c r="B19" s="168"/>
      <c r="C19" s="168"/>
      <c r="D19" s="168"/>
      <c r="E19" s="168"/>
      <c r="F19" s="89">
        <f>' Račun prihoda i rashoda'!E95</f>
        <v>2063.56</v>
      </c>
      <c r="G19" s="89">
        <f>' Račun prihoda i rashoda'!F95</f>
        <v>7551.8</v>
      </c>
      <c r="H19" s="89">
        <f>' Račun prihoda i rashoda'!G95</f>
        <v>158495.01999999999</v>
      </c>
      <c r="I19" s="89">
        <f>' Račun prihoda i rashoda'!H95</f>
        <v>1405.25</v>
      </c>
      <c r="J19" s="103">
        <f t="shared" si="1"/>
        <v>68.098334916358141</v>
      </c>
      <c r="K19" s="103">
        <f t="shared" si="2"/>
        <v>0.8866209171745586</v>
      </c>
    </row>
    <row r="20" spans="1:11" x14ac:dyDescent="0.25">
      <c r="A20" s="159" t="s">
        <v>3</v>
      </c>
      <c r="B20" s="160"/>
      <c r="C20" s="160"/>
      <c r="D20" s="160"/>
      <c r="E20" s="160"/>
      <c r="F20" s="87">
        <f>F14-F17</f>
        <v>-44031.720000000088</v>
      </c>
      <c r="G20" s="87">
        <f t="shared" ref="G20:I20" si="4">G14-G17</f>
        <v>0</v>
      </c>
      <c r="H20" s="87">
        <f t="shared" si="4"/>
        <v>46146.920000000158</v>
      </c>
      <c r="I20" s="87">
        <f t="shared" si="4"/>
        <v>9079.809999999823</v>
      </c>
      <c r="J20" s="87">
        <f t="shared" si="1"/>
        <v>-20.621065904306725</v>
      </c>
      <c r="K20" s="87">
        <f t="shared" si="2"/>
        <v>19.675874359545105</v>
      </c>
    </row>
    <row r="21" spans="1:11" ht="18" x14ac:dyDescent="0.25">
      <c r="A21" s="22"/>
      <c r="B21" s="20"/>
      <c r="C21" s="20"/>
      <c r="D21" s="20"/>
      <c r="E21" s="20"/>
      <c r="F21" s="20"/>
      <c r="G21" s="20"/>
      <c r="H21" s="20"/>
      <c r="I21" s="21"/>
      <c r="J21" s="21"/>
      <c r="K21" s="21"/>
    </row>
    <row r="22" spans="1:11" ht="18" customHeight="1" x14ac:dyDescent="0.25">
      <c r="A22" s="163" t="s">
        <v>33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ht="18" x14ac:dyDescent="0.25">
      <c r="A23" s="22"/>
      <c r="B23" s="20"/>
      <c r="C23" s="20"/>
      <c r="D23" s="20"/>
      <c r="E23" s="20"/>
      <c r="F23" s="20"/>
      <c r="G23" s="20"/>
      <c r="H23" s="20"/>
      <c r="I23" s="21"/>
      <c r="J23" s="21"/>
      <c r="K23" s="21"/>
    </row>
    <row r="24" spans="1:11" ht="25.5" x14ac:dyDescent="0.25">
      <c r="A24" s="28"/>
      <c r="B24" s="29"/>
      <c r="C24" s="29"/>
      <c r="D24" s="30"/>
      <c r="E24" s="31"/>
      <c r="F24" s="3" t="s">
        <v>201</v>
      </c>
      <c r="G24" s="3" t="s">
        <v>202</v>
      </c>
      <c r="H24" s="3" t="s">
        <v>203</v>
      </c>
      <c r="I24" s="3" t="s">
        <v>204</v>
      </c>
      <c r="J24" s="3" t="s">
        <v>161</v>
      </c>
      <c r="K24" s="3" t="s">
        <v>161</v>
      </c>
    </row>
    <row r="25" spans="1:11" x14ac:dyDescent="0.25">
      <c r="A25" s="164">
        <v>1</v>
      </c>
      <c r="B25" s="165"/>
      <c r="C25" s="165"/>
      <c r="D25" s="165"/>
      <c r="E25" s="166"/>
      <c r="F25" s="3">
        <v>2</v>
      </c>
      <c r="G25" s="3">
        <v>3</v>
      </c>
      <c r="H25" s="3">
        <v>4</v>
      </c>
      <c r="I25" s="3">
        <v>5</v>
      </c>
      <c r="J25" s="3" t="s">
        <v>198</v>
      </c>
      <c r="K25" s="3" t="s">
        <v>199</v>
      </c>
    </row>
    <row r="26" spans="1:11" ht="15.75" customHeight="1" x14ac:dyDescent="0.25">
      <c r="A26" s="167" t="s">
        <v>112</v>
      </c>
      <c r="B26" s="168"/>
      <c r="C26" s="168"/>
      <c r="D26" s="168"/>
      <c r="E26" s="168"/>
      <c r="F26" s="89">
        <v>0</v>
      </c>
      <c r="G26" s="89">
        <v>0</v>
      </c>
      <c r="H26" s="89">
        <v>0</v>
      </c>
      <c r="I26" s="89">
        <v>0</v>
      </c>
      <c r="J26" s="89" t="s">
        <v>182</v>
      </c>
      <c r="K26" s="89" t="s">
        <v>182</v>
      </c>
    </row>
    <row r="27" spans="1:11" x14ac:dyDescent="0.25">
      <c r="A27" s="167" t="s">
        <v>113</v>
      </c>
      <c r="B27" s="168"/>
      <c r="C27" s="168"/>
      <c r="D27" s="168"/>
      <c r="E27" s="168"/>
      <c r="F27" s="89">
        <v>0</v>
      </c>
      <c r="G27" s="89">
        <v>0</v>
      </c>
      <c r="H27" s="89">
        <v>0</v>
      </c>
      <c r="I27" s="89">
        <v>0</v>
      </c>
      <c r="J27" s="89" t="s">
        <v>182</v>
      </c>
      <c r="K27" s="89" t="s">
        <v>182</v>
      </c>
    </row>
    <row r="28" spans="1:11" x14ac:dyDescent="0.25">
      <c r="A28" s="159" t="s">
        <v>5</v>
      </c>
      <c r="B28" s="160"/>
      <c r="C28" s="160"/>
      <c r="D28" s="160"/>
      <c r="E28" s="160"/>
      <c r="F28" s="87">
        <f>F26-F27</f>
        <v>0</v>
      </c>
      <c r="G28" s="87">
        <f t="shared" ref="G28" si="5">G26-G27</f>
        <v>0</v>
      </c>
      <c r="H28" s="87">
        <f t="shared" ref="H28" si="6">H26-H27</f>
        <v>0</v>
      </c>
      <c r="I28" s="87">
        <v>0</v>
      </c>
      <c r="J28" s="87" t="s">
        <v>182</v>
      </c>
      <c r="K28" s="87" t="s">
        <v>182</v>
      </c>
    </row>
    <row r="29" spans="1:11" x14ac:dyDescent="0.25">
      <c r="A29" s="159" t="s">
        <v>6</v>
      </c>
      <c r="B29" s="160"/>
      <c r="C29" s="160"/>
      <c r="D29" s="160"/>
      <c r="E29" s="160"/>
      <c r="F29" s="87">
        <v>4052.19</v>
      </c>
      <c r="G29" s="87">
        <f t="shared" ref="G29:I29" si="7">G20+G28</f>
        <v>0</v>
      </c>
      <c r="H29" s="87">
        <f t="shared" ref="H29" si="8">H20+H28</f>
        <v>46146.920000000158</v>
      </c>
      <c r="I29" s="87">
        <f t="shared" si="7"/>
        <v>9079.809999999823</v>
      </c>
      <c r="J29" s="87">
        <f>(I29/F29)*100</f>
        <v>224.07167482274582</v>
      </c>
      <c r="K29" s="87">
        <f>(I29/H29)*100</f>
        <v>19.675874359545105</v>
      </c>
    </row>
    <row r="30" spans="1:11" ht="18" x14ac:dyDescent="0.25">
      <c r="A30" s="19"/>
      <c r="B30" s="20"/>
      <c r="C30" s="20"/>
      <c r="D30" s="20"/>
      <c r="E30" s="20"/>
      <c r="F30" s="20"/>
      <c r="G30" s="20"/>
      <c r="H30" s="20"/>
      <c r="I30" s="21"/>
      <c r="J30" s="21"/>
      <c r="K30" s="21"/>
    </row>
    <row r="31" spans="1:11" ht="15.75" x14ac:dyDescent="0.25">
      <c r="A31" s="163" t="s">
        <v>114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</row>
    <row r="32" spans="1:11" ht="15.75" x14ac:dyDescent="0.25">
      <c r="A32" s="34"/>
      <c r="B32" s="35"/>
      <c r="C32" s="35"/>
      <c r="D32" s="35"/>
      <c r="E32" s="35"/>
      <c r="F32" s="35"/>
      <c r="G32" s="35"/>
      <c r="H32" s="35"/>
      <c r="I32" s="96"/>
      <c r="J32" s="35"/>
      <c r="K32" s="35"/>
    </row>
    <row r="33" spans="1:11" ht="20.25" customHeight="1" x14ac:dyDescent="0.25">
      <c r="A33" s="28"/>
      <c r="B33" s="29"/>
      <c r="C33" s="29"/>
      <c r="D33" s="30"/>
      <c r="E33" s="31"/>
      <c r="F33" s="3" t="s">
        <v>201</v>
      </c>
      <c r="G33" s="3" t="s">
        <v>202</v>
      </c>
      <c r="H33" s="3" t="s">
        <v>203</v>
      </c>
      <c r="I33" s="3" t="s">
        <v>204</v>
      </c>
      <c r="J33" s="3" t="s">
        <v>161</v>
      </c>
      <c r="K33" s="3" t="s">
        <v>161</v>
      </c>
    </row>
    <row r="34" spans="1:11" ht="16.5" customHeight="1" x14ac:dyDescent="0.25">
      <c r="A34" s="164">
        <v>1</v>
      </c>
      <c r="B34" s="165"/>
      <c r="C34" s="165"/>
      <c r="D34" s="165"/>
      <c r="E34" s="166"/>
      <c r="F34" s="3">
        <v>2</v>
      </c>
      <c r="G34" s="3">
        <v>3</v>
      </c>
      <c r="H34" s="3">
        <v>4</v>
      </c>
      <c r="I34" s="3">
        <v>5</v>
      </c>
      <c r="J34" s="3" t="s">
        <v>198</v>
      </c>
      <c r="K34" s="3" t="s">
        <v>199</v>
      </c>
    </row>
    <row r="35" spans="1:11" ht="30" customHeight="1" x14ac:dyDescent="0.25">
      <c r="A35" s="154" t="s">
        <v>115</v>
      </c>
      <c r="B35" s="155"/>
      <c r="C35" s="155"/>
      <c r="D35" s="155"/>
      <c r="E35" s="156"/>
      <c r="F35" s="92">
        <v>0</v>
      </c>
      <c r="G35" s="92">
        <v>0</v>
      </c>
      <c r="H35" s="92">
        <v>39759.019999999997</v>
      </c>
      <c r="I35" s="92"/>
      <c r="J35" s="47" t="s">
        <v>182</v>
      </c>
      <c r="K35" s="128" t="s">
        <v>182</v>
      </c>
    </row>
    <row r="36" spans="1:11" ht="15" customHeight="1" x14ac:dyDescent="0.25">
      <c r="A36" s="159" t="s">
        <v>116</v>
      </c>
      <c r="B36" s="160"/>
      <c r="C36" s="160"/>
      <c r="D36" s="160"/>
      <c r="E36" s="160"/>
      <c r="F36" s="90">
        <v>16138.7</v>
      </c>
      <c r="G36" s="90">
        <f>G29+G35</f>
        <v>0</v>
      </c>
      <c r="H36" s="90">
        <v>0</v>
      </c>
      <c r="I36" s="90">
        <f t="shared" ref="I36" si="9">I29+I35</f>
        <v>9079.809999999823</v>
      </c>
      <c r="J36" s="90" t="s">
        <v>182</v>
      </c>
      <c r="K36" s="91" t="s">
        <v>182</v>
      </c>
    </row>
    <row r="37" spans="1:11" ht="25.5" customHeight="1" x14ac:dyDescent="0.25">
      <c r="A37" s="171" t="s">
        <v>117</v>
      </c>
      <c r="B37" s="172"/>
      <c r="C37" s="172"/>
      <c r="D37" s="172"/>
      <c r="E37" s="173"/>
      <c r="F37" s="90">
        <v>0</v>
      </c>
      <c r="G37" s="90">
        <f>G20+G28+G35-G36</f>
        <v>0</v>
      </c>
      <c r="H37" s="90">
        <v>0</v>
      </c>
      <c r="I37" s="90">
        <v>0</v>
      </c>
      <c r="J37" s="90" t="s">
        <v>182</v>
      </c>
      <c r="K37" s="91" t="s">
        <v>182</v>
      </c>
    </row>
    <row r="38" spans="1:11" ht="15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</row>
    <row r="39" spans="1:11" ht="20.25" customHeight="1" x14ac:dyDescent="0.25">
      <c r="A39" s="181" t="s">
        <v>118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</row>
    <row r="40" spans="1:11" ht="12" customHeight="1" x14ac:dyDescent="0.25">
      <c r="A40" s="50"/>
      <c r="B40" s="51"/>
      <c r="C40" s="51"/>
      <c r="D40" s="51"/>
      <c r="E40" s="51"/>
      <c r="F40" s="51"/>
      <c r="G40" s="51"/>
      <c r="H40" s="51"/>
      <c r="I40" s="52"/>
      <c r="J40" s="52"/>
      <c r="K40" s="52"/>
    </row>
    <row r="41" spans="1:11" ht="25.5" x14ac:dyDescent="0.25">
      <c r="A41" s="53"/>
      <c r="B41" s="54"/>
      <c r="C41" s="54"/>
      <c r="D41" s="55"/>
      <c r="E41" s="56"/>
      <c r="F41" s="3" t="s">
        <v>201</v>
      </c>
      <c r="G41" s="3" t="s">
        <v>202</v>
      </c>
      <c r="H41" s="3" t="s">
        <v>203</v>
      </c>
      <c r="I41" s="3" t="s">
        <v>204</v>
      </c>
      <c r="J41" s="3" t="s">
        <v>161</v>
      </c>
      <c r="K41" s="3" t="s">
        <v>161</v>
      </c>
    </row>
    <row r="42" spans="1:11" x14ac:dyDescent="0.25">
      <c r="A42" s="164">
        <v>1</v>
      </c>
      <c r="B42" s="165"/>
      <c r="C42" s="165"/>
      <c r="D42" s="165"/>
      <c r="E42" s="166"/>
      <c r="F42" s="3">
        <v>2</v>
      </c>
      <c r="G42" s="3">
        <v>3</v>
      </c>
      <c r="H42" s="3">
        <v>4</v>
      </c>
      <c r="I42" s="3">
        <v>5</v>
      </c>
      <c r="J42" s="3" t="s">
        <v>198</v>
      </c>
      <c r="K42" s="3" t="s">
        <v>199</v>
      </c>
    </row>
    <row r="43" spans="1:11" x14ac:dyDescent="0.25">
      <c r="A43" s="154" t="s">
        <v>115</v>
      </c>
      <c r="B43" s="155"/>
      <c r="C43" s="155"/>
      <c r="D43" s="155"/>
      <c r="E43" s="156"/>
      <c r="F43" s="92">
        <v>0</v>
      </c>
      <c r="G43" s="92">
        <f>F46</f>
        <v>0</v>
      </c>
      <c r="H43" s="92">
        <f>G46</f>
        <v>0</v>
      </c>
      <c r="I43" s="92">
        <f>H46</f>
        <v>5678.57</v>
      </c>
      <c r="J43" s="92" t="s">
        <v>182</v>
      </c>
      <c r="K43" s="93" t="s">
        <v>182</v>
      </c>
    </row>
    <row r="44" spans="1:11" ht="27" customHeight="1" x14ac:dyDescent="0.25">
      <c r="A44" s="154" t="s">
        <v>4</v>
      </c>
      <c r="B44" s="155"/>
      <c r="C44" s="155"/>
      <c r="D44" s="155"/>
      <c r="E44" s="156"/>
      <c r="F44" s="92">
        <v>0</v>
      </c>
      <c r="G44" s="92">
        <v>0</v>
      </c>
      <c r="H44" s="92">
        <v>-66286.009999999995</v>
      </c>
      <c r="I44" s="92">
        <v>0</v>
      </c>
      <c r="J44" s="92" t="s">
        <v>182</v>
      </c>
      <c r="K44" s="93" t="s">
        <v>182</v>
      </c>
    </row>
    <row r="45" spans="1:11" x14ac:dyDescent="0.25">
      <c r="A45" s="154" t="s">
        <v>119</v>
      </c>
      <c r="B45" s="157"/>
      <c r="C45" s="157"/>
      <c r="D45" s="157"/>
      <c r="E45" s="158"/>
      <c r="F45" s="92">
        <v>0</v>
      </c>
      <c r="G45" s="92">
        <v>0</v>
      </c>
      <c r="H45" s="92">
        <v>0</v>
      </c>
      <c r="I45" s="92">
        <f>I36</f>
        <v>9079.809999999823</v>
      </c>
      <c r="J45" s="92" t="s">
        <v>182</v>
      </c>
      <c r="K45" s="93" t="s">
        <v>182</v>
      </c>
    </row>
    <row r="46" spans="1:11" ht="15" customHeight="1" x14ac:dyDescent="0.25">
      <c r="A46" s="159" t="s">
        <v>116</v>
      </c>
      <c r="B46" s="160"/>
      <c r="C46" s="160"/>
      <c r="D46" s="160"/>
      <c r="E46" s="160"/>
      <c r="F46" s="94">
        <f>F43-F44+F45</f>
        <v>0</v>
      </c>
      <c r="G46" s="94">
        <f t="shared" ref="G46" si="10">G43-G44+G45</f>
        <v>0</v>
      </c>
      <c r="H46" s="94">
        <v>5678.57</v>
      </c>
      <c r="I46" s="94">
        <f>I43-I44+I45</f>
        <v>14758.379999999823</v>
      </c>
      <c r="J46" s="94" t="e">
        <f>(I46/F46)*100</f>
        <v>#DIV/0!</v>
      </c>
      <c r="K46" s="95">
        <f>I46/H46*100</f>
        <v>259.89606538265485</v>
      </c>
    </row>
    <row r="48" spans="1:11" x14ac:dyDescent="0.25">
      <c r="A48" s="161"/>
      <c r="B48" s="162"/>
      <c r="C48" s="162"/>
      <c r="D48" s="162"/>
      <c r="E48" s="162"/>
      <c r="F48" s="162"/>
      <c r="G48" s="162"/>
      <c r="H48" s="162"/>
      <c r="I48" s="162"/>
      <c r="J48" s="162"/>
      <c r="K48" s="162"/>
    </row>
  </sheetData>
  <mergeCells count="33">
    <mergeCell ref="A42:E42"/>
    <mergeCell ref="A22:K22"/>
    <mergeCell ref="A26:E26"/>
    <mergeCell ref="A27:E27"/>
    <mergeCell ref="A28:E28"/>
    <mergeCell ref="A31:K31"/>
    <mergeCell ref="A36:E36"/>
    <mergeCell ref="A37:E37"/>
    <mergeCell ref="A39:K39"/>
    <mergeCell ref="A35:E35"/>
    <mergeCell ref="A34:E34"/>
    <mergeCell ref="A7:K7"/>
    <mergeCell ref="A8:K8"/>
    <mergeCell ref="A10:K10"/>
    <mergeCell ref="A13:E13"/>
    <mergeCell ref="A29:E29"/>
    <mergeCell ref="A19:E19"/>
    <mergeCell ref="A20:E20"/>
    <mergeCell ref="A25:E25"/>
    <mergeCell ref="A18:E18"/>
    <mergeCell ref="A14:E14"/>
    <mergeCell ref="A15:E15"/>
    <mergeCell ref="A16:E16"/>
    <mergeCell ref="A43:E43"/>
    <mergeCell ref="A44:E44"/>
    <mergeCell ref="A45:E45"/>
    <mergeCell ref="A46:E46"/>
    <mergeCell ref="A48:K48"/>
    <mergeCell ref="A1:F1"/>
    <mergeCell ref="A2:F2"/>
    <mergeCell ref="A3:F3"/>
    <mergeCell ref="A4:F4"/>
    <mergeCell ref="A5:K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5"/>
  <sheetViews>
    <sheetView zoomScaleNormal="100" workbookViewId="0">
      <selection activeCell="G15" sqref="G15"/>
    </sheetView>
  </sheetViews>
  <sheetFormatPr defaultRowHeight="15" x14ac:dyDescent="0.25"/>
  <cols>
    <col min="1" max="1" width="7.42578125" bestFit="1" customWidth="1"/>
    <col min="2" max="2" width="7.42578125" customWidth="1"/>
    <col min="3" max="3" width="10.7109375" customWidth="1"/>
    <col min="4" max="4" width="45.42578125" bestFit="1" customWidth="1"/>
    <col min="5" max="5" width="24.7109375" customWidth="1"/>
    <col min="6" max="6" width="25.28515625" customWidth="1"/>
    <col min="7" max="7" width="22.85546875" customWidth="1"/>
    <col min="8" max="8" width="20.85546875" customWidth="1"/>
    <col min="9" max="9" width="9.140625" customWidth="1"/>
    <col min="10" max="10" width="7.85546875" customWidth="1"/>
    <col min="16" max="16" width="10.140625" bestFit="1" customWidth="1"/>
  </cols>
  <sheetData>
    <row r="1" spans="1:17" ht="42" customHeight="1" x14ac:dyDescent="0.25">
      <c r="A1" s="163" t="s">
        <v>205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7" ht="15.75" customHeight="1" x14ac:dyDescent="0.25">
      <c r="A2" s="163" t="s">
        <v>26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7" ht="18" x14ac:dyDescent="0.25">
      <c r="A3" s="4"/>
      <c r="B3" s="4"/>
      <c r="C3" s="4"/>
      <c r="D3" s="4"/>
      <c r="E3" s="22"/>
      <c r="F3" s="4"/>
      <c r="G3" s="4"/>
      <c r="H3" s="5"/>
      <c r="I3" s="5"/>
    </row>
    <row r="4" spans="1:17" ht="18" customHeight="1" x14ac:dyDescent="0.25">
      <c r="A4" s="163" t="s">
        <v>8</v>
      </c>
      <c r="B4" s="163"/>
      <c r="C4" s="163"/>
      <c r="D4" s="163"/>
      <c r="E4" s="163"/>
      <c r="F4" s="163"/>
      <c r="G4" s="163"/>
      <c r="H4" s="163"/>
      <c r="I4" s="163"/>
      <c r="J4" s="163"/>
    </row>
    <row r="5" spans="1:17" ht="18" x14ac:dyDescent="0.25">
      <c r="A5" s="4"/>
      <c r="B5" s="4"/>
      <c r="C5" s="4"/>
      <c r="D5" s="4"/>
      <c r="E5" s="22"/>
      <c r="F5" s="4"/>
      <c r="G5" s="4"/>
      <c r="H5" s="5"/>
      <c r="I5" s="5"/>
    </row>
    <row r="6" spans="1:17" ht="15.75" customHeight="1" x14ac:dyDescent="0.25">
      <c r="A6" s="163" t="s">
        <v>1</v>
      </c>
      <c r="B6" s="163"/>
      <c r="C6" s="163"/>
      <c r="D6" s="163"/>
      <c r="E6" s="163"/>
      <c r="F6" s="163"/>
      <c r="G6" s="163"/>
      <c r="H6" s="163"/>
      <c r="I6" s="163"/>
      <c r="J6" s="163"/>
    </row>
    <row r="7" spans="1:17" ht="18" x14ac:dyDescent="0.25">
      <c r="A7" s="4"/>
      <c r="B7" s="4"/>
      <c r="C7" s="4"/>
      <c r="D7" s="4"/>
      <c r="E7" s="22"/>
      <c r="F7" s="4"/>
      <c r="G7" s="4"/>
      <c r="H7" s="5"/>
      <c r="I7" s="5"/>
    </row>
    <row r="8" spans="1:17" ht="25.5" x14ac:dyDescent="0.25">
      <c r="A8" s="18" t="s">
        <v>9</v>
      </c>
      <c r="B8" s="129" t="s">
        <v>10</v>
      </c>
      <c r="C8" s="17" t="s">
        <v>11</v>
      </c>
      <c r="D8" s="17" t="s">
        <v>7</v>
      </c>
      <c r="E8" s="130" t="s">
        <v>183</v>
      </c>
      <c r="F8" s="18" t="s">
        <v>206</v>
      </c>
      <c r="G8" s="18" t="s">
        <v>203</v>
      </c>
      <c r="H8" s="18" t="s">
        <v>204</v>
      </c>
      <c r="I8" s="18" t="s">
        <v>161</v>
      </c>
      <c r="J8" s="18" t="s">
        <v>161</v>
      </c>
      <c r="M8" s="139"/>
    </row>
    <row r="9" spans="1:17" x14ac:dyDescent="0.25">
      <c r="A9" s="185">
        <v>1</v>
      </c>
      <c r="B9" s="186"/>
      <c r="C9" s="187"/>
      <c r="D9" s="17">
        <v>2</v>
      </c>
      <c r="E9" s="17">
        <v>3</v>
      </c>
      <c r="F9" s="18">
        <v>4</v>
      </c>
      <c r="G9" s="18">
        <v>5</v>
      </c>
      <c r="H9" s="18">
        <v>6</v>
      </c>
      <c r="I9" s="18" t="s">
        <v>195</v>
      </c>
      <c r="J9" s="18" t="s">
        <v>165</v>
      </c>
    </row>
    <row r="10" spans="1:17" ht="15.75" customHeight="1" x14ac:dyDescent="0.25">
      <c r="A10" s="9">
        <v>6</v>
      </c>
      <c r="B10" s="9"/>
      <c r="C10" s="9"/>
      <c r="D10" s="9" t="s">
        <v>12</v>
      </c>
      <c r="E10" s="67">
        <f>E11+E17+E21+E25+E29+E19</f>
        <v>568869.48</v>
      </c>
      <c r="F10" s="67">
        <f>F11+F17+F21+F25+F29+F19</f>
        <v>1259306.5000000002</v>
      </c>
      <c r="G10" s="67">
        <f>G11+G17+G21+G25+G29+G19</f>
        <v>1517307.54</v>
      </c>
      <c r="H10" s="67">
        <f>H11+H17+H21+H25+H29+H19</f>
        <v>659036.2899999998</v>
      </c>
      <c r="I10" s="67">
        <f t="shared" ref="I10:I31" si="0">(H10/E10)*100</f>
        <v>115.85017533371624</v>
      </c>
      <c r="J10" s="67">
        <f>(H10/G10)*100</f>
        <v>43.434588745271761</v>
      </c>
    </row>
    <row r="11" spans="1:17" ht="30" customHeight="1" x14ac:dyDescent="0.25">
      <c r="A11" s="9"/>
      <c r="B11" s="14">
        <v>63</v>
      </c>
      <c r="C11" s="183" t="s">
        <v>159</v>
      </c>
      <c r="D11" s="184"/>
      <c r="E11" s="67">
        <f>E12+E16+E13</f>
        <v>488525.86</v>
      </c>
      <c r="F11" s="146">
        <f>F12+F16+F13+F14</f>
        <v>1108288.79</v>
      </c>
      <c r="G11" s="67">
        <f>G12+G16+G13+G14</f>
        <v>1217555.8499999999</v>
      </c>
      <c r="H11" s="67">
        <f>H12+H16+H13+H14</f>
        <v>545607.96</v>
      </c>
      <c r="I11" s="67">
        <f t="shared" si="0"/>
        <v>111.68456056758183</v>
      </c>
      <c r="J11" s="67">
        <f t="shared" ref="J11:J31" si="1">(H11/G11)*100</f>
        <v>44.811739847498579</v>
      </c>
      <c r="P11" s="139"/>
      <c r="Q11" s="139"/>
    </row>
    <row r="12" spans="1:17" x14ac:dyDescent="0.25">
      <c r="A12" s="10"/>
      <c r="B12" s="10"/>
      <c r="C12" s="11" t="s">
        <v>223</v>
      </c>
      <c r="D12" s="11" t="s">
        <v>208</v>
      </c>
      <c r="E12" s="77">
        <v>488525.86</v>
      </c>
      <c r="F12" s="147">
        <v>1078478.79</v>
      </c>
      <c r="G12" s="61">
        <v>1164314.47</v>
      </c>
      <c r="H12" s="61">
        <v>523603.46</v>
      </c>
      <c r="I12" s="67">
        <f t="shared" si="0"/>
        <v>107.18029543001062</v>
      </c>
      <c r="J12" s="67">
        <f t="shared" si="1"/>
        <v>44.970965618936269</v>
      </c>
    </row>
    <row r="13" spans="1:17" x14ac:dyDescent="0.25">
      <c r="A13" s="10"/>
      <c r="B13" s="10"/>
      <c r="C13" s="11" t="s">
        <v>224</v>
      </c>
      <c r="D13" s="11" t="s">
        <v>220</v>
      </c>
      <c r="E13" s="77">
        <v>0</v>
      </c>
      <c r="F13" s="147">
        <v>0</v>
      </c>
      <c r="G13" s="61">
        <v>0</v>
      </c>
      <c r="H13" s="61">
        <v>0</v>
      </c>
      <c r="I13" s="67" t="e">
        <f t="shared" si="0"/>
        <v>#DIV/0!</v>
      </c>
      <c r="J13" s="67" t="e">
        <f t="shared" si="1"/>
        <v>#DIV/0!</v>
      </c>
    </row>
    <row r="14" spans="1:17" x14ac:dyDescent="0.25">
      <c r="A14" s="10"/>
      <c r="B14" s="10"/>
      <c r="C14" s="11" t="s">
        <v>249</v>
      </c>
      <c r="D14" s="11" t="s">
        <v>41</v>
      </c>
      <c r="E14" s="77">
        <v>0</v>
      </c>
      <c r="F14" s="147">
        <v>29810</v>
      </c>
      <c r="G14" s="61">
        <v>25000</v>
      </c>
      <c r="H14" s="61">
        <v>3310</v>
      </c>
      <c r="I14" s="67" t="e">
        <f t="shared" si="0"/>
        <v>#DIV/0!</v>
      </c>
      <c r="J14" s="67">
        <f t="shared" si="1"/>
        <v>13.239999999999998</v>
      </c>
    </row>
    <row r="15" spans="1:17" x14ac:dyDescent="0.25">
      <c r="A15" s="10"/>
      <c r="B15" s="10"/>
      <c r="C15" s="11" t="s">
        <v>257</v>
      </c>
      <c r="D15" s="11" t="s">
        <v>258</v>
      </c>
      <c r="E15" s="77">
        <v>0</v>
      </c>
      <c r="F15" s="147">
        <v>0</v>
      </c>
      <c r="G15" s="61">
        <v>0</v>
      </c>
      <c r="H15" s="61">
        <v>0</v>
      </c>
      <c r="I15" s="67" t="e">
        <f t="shared" si="0"/>
        <v>#DIV/0!</v>
      </c>
      <c r="J15" s="67" t="e">
        <f t="shared" si="1"/>
        <v>#DIV/0!</v>
      </c>
    </row>
    <row r="16" spans="1:17" x14ac:dyDescent="0.25">
      <c r="A16" s="10"/>
      <c r="B16" s="25"/>
      <c r="C16" s="11" t="s">
        <v>225</v>
      </c>
      <c r="D16" s="11" t="s">
        <v>210</v>
      </c>
      <c r="E16" s="77">
        <v>0</v>
      </c>
      <c r="F16" s="147">
        <v>0</v>
      </c>
      <c r="G16" s="61">
        <v>28241.38</v>
      </c>
      <c r="H16" s="61">
        <v>18694.5</v>
      </c>
      <c r="I16" s="67" t="e">
        <f t="shared" si="0"/>
        <v>#DIV/0!</v>
      </c>
      <c r="J16" s="67">
        <f t="shared" si="1"/>
        <v>66.195419628927482</v>
      </c>
    </row>
    <row r="17" spans="1:16" ht="28.5" customHeight="1" x14ac:dyDescent="0.25">
      <c r="A17" s="10"/>
      <c r="B17" s="14">
        <v>64</v>
      </c>
      <c r="C17" s="183" t="s">
        <v>44</v>
      </c>
      <c r="D17" s="184"/>
      <c r="E17" s="67">
        <f>E18</f>
        <v>0.15</v>
      </c>
      <c r="F17" s="146">
        <f t="shared" ref="F17:H19" si="2">F18</f>
        <v>0</v>
      </c>
      <c r="G17" s="67">
        <f t="shared" si="2"/>
        <v>0.5</v>
      </c>
      <c r="H17" s="67">
        <f t="shared" si="2"/>
        <v>0.1</v>
      </c>
      <c r="I17" s="67">
        <f t="shared" si="0"/>
        <v>66.666666666666671</v>
      </c>
      <c r="J17" s="67">
        <f t="shared" si="1"/>
        <v>20</v>
      </c>
    </row>
    <row r="18" spans="1:16" s="38" customFormat="1" x14ac:dyDescent="0.25">
      <c r="A18" s="11"/>
      <c r="B18" s="16"/>
      <c r="C18" s="138" t="s">
        <v>176</v>
      </c>
      <c r="D18" s="16" t="s">
        <v>46</v>
      </c>
      <c r="E18" s="68">
        <v>0.15</v>
      </c>
      <c r="F18" s="147">
        <v>0</v>
      </c>
      <c r="G18" s="61">
        <v>0.5</v>
      </c>
      <c r="H18" s="61">
        <v>0.1</v>
      </c>
      <c r="I18" s="67">
        <f t="shared" si="0"/>
        <v>66.666666666666671</v>
      </c>
      <c r="J18" s="67">
        <f t="shared" si="1"/>
        <v>20</v>
      </c>
    </row>
    <row r="19" spans="1:16" s="38" customFormat="1" ht="15" customHeight="1" x14ac:dyDescent="0.25">
      <c r="A19" s="10"/>
      <c r="B19" s="14">
        <v>65</v>
      </c>
      <c r="C19" s="183" t="s">
        <v>250</v>
      </c>
      <c r="D19" s="184"/>
      <c r="E19" s="67">
        <v>113.98</v>
      </c>
      <c r="F19" s="146">
        <f t="shared" si="2"/>
        <v>250</v>
      </c>
      <c r="G19" s="67">
        <f t="shared" si="2"/>
        <v>250</v>
      </c>
      <c r="H19" s="67">
        <f t="shared" si="2"/>
        <v>112</v>
      </c>
      <c r="I19" s="67">
        <f t="shared" ref="I19:I20" si="3">(H19/E19)*100</f>
        <v>98.262853132128441</v>
      </c>
      <c r="J19" s="67">
        <f t="shared" ref="J19:J20" si="4">(H19/G19)*100</f>
        <v>44.800000000000004</v>
      </c>
    </row>
    <row r="20" spans="1:16" s="38" customFormat="1" x14ac:dyDescent="0.25">
      <c r="A20" s="11"/>
      <c r="B20" s="16"/>
      <c r="C20" s="138" t="s">
        <v>248</v>
      </c>
      <c r="D20" s="16" t="s">
        <v>251</v>
      </c>
      <c r="E20" s="68">
        <v>113.98</v>
      </c>
      <c r="F20" s="147">
        <v>250</v>
      </c>
      <c r="G20" s="61">
        <v>250</v>
      </c>
      <c r="H20" s="61">
        <v>112</v>
      </c>
      <c r="I20" s="67">
        <f t="shared" si="3"/>
        <v>98.262853132128441</v>
      </c>
      <c r="J20" s="67">
        <f t="shared" si="4"/>
        <v>44.800000000000004</v>
      </c>
    </row>
    <row r="21" spans="1:16" ht="30" customHeight="1" x14ac:dyDescent="0.25">
      <c r="A21" s="10"/>
      <c r="B21" s="14">
        <v>66</v>
      </c>
      <c r="C21" s="183" t="s">
        <v>232</v>
      </c>
      <c r="D21" s="184"/>
      <c r="E21" s="67">
        <f>E22+E24+E23</f>
        <v>14976.58</v>
      </c>
      <c r="F21" s="146">
        <f t="shared" ref="F21:H21" si="5">F22+F24+F23</f>
        <v>18751.8</v>
      </c>
      <c r="G21" s="67">
        <f t="shared" si="5"/>
        <v>20520</v>
      </c>
      <c r="H21" s="67">
        <f t="shared" si="5"/>
        <v>8921.32</v>
      </c>
      <c r="I21" s="67">
        <f t="shared" si="0"/>
        <v>59.568472909035307</v>
      </c>
      <c r="J21" s="67">
        <f t="shared" si="1"/>
        <v>43.476218323586743</v>
      </c>
      <c r="M21" s="139"/>
      <c r="P21" s="139"/>
    </row>
    <row r="22" spans="1:16" s="38" customFormat="1" x14ac:dyDescent="0.25">
      <c r="A22" s="11"/>
      <c r="B22" s="16"/>
      <c r="C22" s="16" t="s">
        <v>176</v>
      </c>
      <c r="D22" s="16" t="s">
        <v>46</v>
      </c>
      <c r="E22" s="68">
        <v>14976.58</v>
      </c>
      <c r="F22" s="147">
        <v>18751.8</v>
      </c>
      <c r="G22" s="61">
        <v>20520</v>
      </c>
      <c r="H22" s="61">
        <v>7399.3</v>
      </c>
      <c r="I22" s="67">
        <f t="shared" si="0"/>
        <v>49.405805597806712</v>
      </c>
      <c r="J22" s="67">
        <f t="shared" si="1"/>
        <v>36.058966861598442</v>
      </c>
    </row>
    <row r="23" spans="1:16" s="38" customFormat="1" ht="15" customHeight="1" x14ac:dyDescent="0.25">
      <c r="A23" s="11"/>
      <c r="B23" s="16"/>
      <c r="C23" s="16" t="s">
        <v>164</v>
      </c>
      <c r="D23" s="16" t="s">
        <v>234</v>
      </c>
      <c r="E23" s="68">
        <v>0</v>
      </c>
      <c r="F23" s="147">
        <v>0</v>
      </c>
      <c r="G23" s="61">
        <v>0</v>
      </c>
      <c r="H23" s="61">
        <v>0</v>
      </c>
      <c r="I23" s="67" t="e">
        <f t="shared" si="0"/>
        <v>#DIV/0!</v>
      </c>
      <c r="J23" s="67" t="e">
        <f t="shared" si="1"/>
        <v>#DIV/0!</v>
      </c>
    </row>
    <row r="24" spans="1:16" s="38" customFormat="1" x14ac:dyDescent="0.25">
      <c r="A24" s="11"/>
      <c r="B24" s="16"/>
      <c r="C24" s="16" t="s">
        <v>194</v>
      </c>
      <c r="D24" s="16" t="s">
        <v>141</v>
      </c>
      <c r="E24" s="68">
        <v>0</v>
      </c>
      <c r="F24" s="147">
        <v>0</v>
      </c>
      <c r="G24" s="61">
        <v>0</v>
      </c>
      <c r="H24" s="61">
        <v>1522.02</v>
      </c>
      <c r="I24" s="67" t="e">
        <f t="shared" si="0"/>
        <v>#DIV/0!</v>
      </c>
      <c r="J24" s="67" t="e">
        <f t="shared" si="1"/>
        <v>#DIV/0!</v>
      </c>
    </row>
    <row r="25" spans="1:16" ht="30.75" customHeight="1" x14ac:dyDescent="0.25">
      <c r="A25" s="10"/>
      <c r="B25" s="10">
        <v>67</v>
      </c>
      <c r="C25" s="183" t="s">
        <v>160</v>
      </c>
      <c r="D25" s="184"/>
      <c r="E25" s="67">
        <f>E26+E28+E27</f>
        <v>54561.32</v>
      </c>
      <c r="F25" s="146">
        <f t="shared" ref="F25:H25" si="6">F26+F28+F27</f>
        <v>118455.04000000001</v>
      </c>
      <c r="G25" s="67">
        <f t="shared" si="6"/>
        <v>265420.31999999995</v>
      </c>
      <c r="H25" s="67">
        <f t="shared" si="6"/>
        <v>95155.68</v>
      </c>
      <c r="I25" s="67">
        <f t="shared" si="0"/>
        <v>174.40135245994782</v>
      </c>
      <c r="J25" s="67">
        <f t="shared" si="1"/>
        <v>35.850940123951332</v>
      </c>
    </row>
    <row r="26" spans="1:16" x14ac:dyDescent="0.25">
      <c r="A26" s="14"/>
      <c r="B26" s="14"/>
      <c r="C26" s="11" t="s">
        <v>177</v>
      </c>
      <c r="D26" s="11" t="s">
        <v>13</v>
      </c>
      <c r="E26" s="76">
        <v>0</v>
      </c>
      <c r="F26" s="148">
        <v>38603.730000000003</v>
      </c>
      <c r="G26" s="76">
        <v>67489.89</v>
      </c>
      <c r="H26" s="76">
        <v>19019.22</v>
      </c>
      <c r="I26" s="67" t="e">
        <f t="shared" si="0"/>
        <v>#DIV/0!</v>
      </c>
      <c r="J26" s="67">
        <f t="shared" si="1"/>
        <v>28.180843086275591</v>
      </c>
    </row>
    <row r="27" spans="1:16" x14ac:dyDescent="0.25">
      <c r="A27" s="14"/>
      <c r="B27" s="14"/>
      <c r="C27" s="11" t="s">
        <v>222</v>
      </c>
      <c r="D27" s="11" t="s">
        <v>214</v>
      </c>
      <c r="E27" s="76">
        <v>0</v>
      </c>
      <c r="F27" s="148">
        <v>7773.97</v>
      </c>
      <c r="G27" s="76">
        <v>7773.97</v>
      </c>
      <c r="H27" s="76">
        <v>5549.28</v>
      </c>
      <c r="I27" s="67" t="e">
        <f t="shared" si="0"/>
        <v>#DIV/0!</v>
      </c>
      <c r="J27" s="67"/>
    </row>
    <row r="28" spans="1:16" x14ac:dyDescent="0.25">
      <c r="A28" s="14"/>
      <c r="B28" s="14"/>
      <c r="C28" s="11" t="s">
        <v>178</v>
      </c>
      <c r="D28" s="11" t="s">
        <v>55</v>
      </c>
      <c r="E28" s="76">
        <v>54561.32</v>
      </c>
      <c r="F28" s="148">
        <f>F45+F61+F77+F81+F89+F100</f>
        <v>72077.34</v>
      </c>
      <c r="G28" s="76">
        <v>190156.46</v>
      </c>
      <c r="H28" s="76">
        <v>70587.179999999993</v>
      </c>
      <c r="I28" s="67">
        <f t="shared" si="0"/>
        <v>129.37219993944427</v>
      </c>
      <c r="J28" s="67">
        <f t="shared" si="1"/>
        <v>37.120579548020608</v>
      </c>
    </row>
    <row r="29" spans="1:16" ht="28.5" customHeight="1" x14ac:dyDescent="0.25">
      <c r="A29" s="14"/>
      <c r="B29" s="14">
        <v>639</v>
      </c>
      <c r="C29" s="188" t="s">
        <v>233</v>
      </c>
      <c r="D29" s="189"/>
      <c r="E29" s="78">
        <v>10691.59</v>
      </c>
      <c r="F29" s="149">
        <f t="shared" ref="F29:H29" si="7">F30+F31</f>
        <v>13560.869999999999</v>
      </c>
      <c r="G29" s="78">
        <f t="shared" si="7"/>
        <v>13560.869999999999</v>
      </c>
      <c r="H29" s="78">
        <f t="shared" si="7"/>
        <v>9239.23</v>
      </c>
      <c r="I29" s="67">
        <f t="shared" si="0"/>
        <v>86.415865180015317</v>
      </c>
      <c r="J29" s="67">
        <f t="shared" si="1"/>
        <v>68.131543182701407</v>
      </c>
    </row>
    <row r="30" spans="1:16" ht="15" customHeight="1" x14ac:dyDescent="0.25">
      <c r="A30" s="10"/>
      <c r="B30" s="25">
        <v>63911</v>
      </c>
      <c r="C30" s="118" t="s">
        <v>226</v>
      </c>
      <c r="D30" s="15" t="s">
        <v>216</v>
      </c>
      <c r="E30" s="81">
        <v>0</v>
      </c>
      <c r="F30" s="150">
        <v>2034.13</v>
      </c>
      <c r="G30" s="81">
        <v>2034.13</v>
      </c>
      <c r="H30" s="81">
        <v>1362.53</v>
      </c>
      <c r="I30" s="67" t="e">
        <f t="shared" si="0"/>
        <v>#DIV/0!</v>
      </c>
      <c r="J30" s="67">
        <f t="shared" si="1"/>
        <v>66.983427804515927</v>
      </c>
    </row>
    <row r="31" spans="1:16" x14ac:dyDescent="0.25">
      <c r="A31" s="10"/>
      <c r="B31" s="25">
        <v>63931</v>
      </c>
      <c r="C31" s="11" t="s">
        <v>228</v>
      </c>
      <c r="D31" s="11" t="s">
        <v>218</v>
      </c>
      <c r="E31" s="77">
        <v>0</v>
      </c>
      <c r="F31" s="151">
        <v>11526.74</v>
      </c>
      <c r="G31" s="77">
        <v>11526.74</v>
      </c>
      <c r="H31" s="77">
        <v>7876.7</v>
      </c>
      <c r="I31" s="67" t="e">
        <f t="shared" si="0"/>
        <v>#DIV/0!</v>
      </c>
      <c r="J31" s="67">
        <f t="shared" si="1"/>
        <v>68.334151720260891</v>
      </c>
    </row>
    <row r="32" spans="1:16" x14ac:dyDescent="0.25">
      <c r="A32" s="82"/>
      <c r="B32" s="82"/>
      <c r="C32" s="83"/>
      <c r="D32" s="83"/>
      <c r="E32" s="84"/>
      <c r="F32" s="85"/>
      <c r="G32" s="85"/>
      <c r="H32" s="85"/>
      <c r="I32" s="85"/>
      <c r="J32" s="86"/>
    </row>
    <row r="33" spans="1:10" ht="6.75" customHeight="1" x14ac:dyDescent="0.25"/>
    <row r="35" spans="1:10" ht="15.75" customHeight="1" x14ac:dyDescent="0.25">
      <c r="A35" s="163" t="s">
        <v>14</v>
      </c>
      <c r="B35" s="163"/>
      <c r="C35" s="163"/>
      <c r="D35" s="163"/>
      <c r="E35" s="163"/>
      <c r="F35" s="163"/>
      <c r="G35" s="163"/>
      <c r="H35" s="163"/>
      <c r="I35" s="163"/>
      <c r="J35" s="163"/>
    </row>
    <row r="36" spans="1:10" ht="18" x14ac:dyDescent="0.25">
      <c r="A36" s="4"/>
      <c r="B36" s="4"/>
      <c r="C36" s="4"/>
      <c r="D36" s="4"/>
      <c r="E36" s="22"/>
      <c r="F36" s="4"/>
      <c r="G36" s="4"/>
      <c r="H36" s="5"/>
      <c r="I36" s="5"/>
    </row>
    <row r="37" spans="1:10" ht="25.5" x14ac:dyDescent="0.25">
      <c r="A37" s="18" t="s">
        <v>9</v>
      </c>
      <c r="B37" s="129" t="s">
        <v>10</v>
      </c>
      <c r="C37" s="17" t="s">
        <v>11</v>
      </c>
      <c r="D37" s="17" t="s">
        <v>15</v>
      </c>
      <c r="E37" s="135" t="s">
        <v>183</v>
      </c>
      <c r="F37" s="18" t="s">
        <v>206</v>
      </c>
      <c r="G37" s="18" t="s">
        <v>203</v>
      </c>
      <c r="H37" s="18" t="s">
        <v>204</v>
      </c>
      <c r="I37" s="18" t="s">
        <v>161</v>
      </c>
      <c r="J37" s="18" t="s">
        <v>161</v>
      </c>
    </row>
    <row r="38" spans="1:10" x14ac:dyDescent="0.25">
      <c r="A38" s="185">
        <v>1</v>
      </c>
      <c r="B38" s="186"/>
      <c r="C38" s="187"/>
      <c r="D38" s="17">
        <v>2</v>
      </c>
      <c r="E38" s="17">
        <v>3</v>
      </c>
      <c r="F38" s="18">
        <v>4</v>
      </c>
      <c r="G38" s="18">
        <v>5</v>
      </c>
      <c r="H38" s="18">
        <v>6</v>
      </c>
      <c r="I38" s="18" t="s">
        <v>195</v>
      </c>
      <c r="J38" s="18" t="s">
        <v>166</v>
      </c>
    </row>
    <row r="39" spans="1:10" ht="15.75" customHeight="1" x14ac:dyDescent="0.25">
      <c r="A39" s="9">
        <v>3</v>
      </c>
      <c r="B39" s="9"/>
      <c r="C39" s="9"/>
      <c r="D39" s="9" t="s">
        <v>16</v>
      </c>
      <c r="E39" s="67">
        <f>E40+E56+E74+E78+E86</f>
        <v>610837.64</v>
      </c>
      <c r="F39" s="67">
        <f>F40+F56+F74+F78+F86</f>
        <v>1251754.6999999997</v>
      </c>
      <c r="G39" s="67">
        <f>G40+G56+G74+G78+G86</f>
        <v>1312665.5999999999</v>
      </c>
      <c r="H39" s="67">
        <f>H40+H56+H74+H78+H86</f>
        <v>648551.23</v>
      </c>
      <c r="I39" s="67">
        <f t="shared" ref="I39:I74" si="8">(H39/E39)*100</f>
        <v>106.17407761578019</v>
      </c>
      <c r="J39" s="67">
        <f>(H39/G39)*100</f>
        <v>49.407193271462283</v>
      </c>
    </row>
    <row r="40" spans="1:10" ht="15.75" customHeight="1" x14ac:dyDescent="0.25">
      <c r="A40" s="9"/>
      <c r="B40" s="14">
        <v>31</v>
      </c>
      <c r="C40" s="14"/>
      <c r="D40" s="14" t="s">
        <v>17</v>
      </c>
      <c r="E40" s="67">
        <f>E41+E43+E45+E48+E50+E51+E55+E46+E49+E44+E47+E42+E52+E53+E54</f>
        <v>523109.41000000003</v>
      </c>
      <c r="F40" s="67">
        <f t="shared" ref="F40:H40" si="9">F41+F43+F45+F48+F50+F51+F55+F46+F49+F44+F47+F42+F52+F53+F54</f>
        <v>1028101.8099999998</v>
      </c>
      <c r="G40" s="67">
        <f t="shared" si="9"/>
        <v>1054676.1499999999</v>
      </c>
      <c r="H40" s="67">
        <f t="shared" si="9"/>
        <v>504342.53</v>
      </c>
      <c r="I40" s="67">
        <f t="shared" si="8"/>
        <v>96.412436931692739</v>
      </c>
      <c r="J40" s="67">
        <f t="shared" ref="J40:J98" si="10">(H40/G40)*100</f>
        <v>47.819658195551312</v>
      </c>
    </row>
    <row r="41" spans="1:10" x14ac:dyDescent="0.25">
      <c r="A41" s="10"/>
      <c r="B41" s="10"/>
      <c r="C41" s="11" t="s">
        <v>177</v>
      </c>
      <c r="D41" s="11" t="s">
        <v>13</v>
      </c>
      <c r="E41" s="76">
        <f>'POSEBNI DIO'!E12+'POSEBNI DIO'!E24+'POSEBNI DIO'!E50+'POSEBNI DIO'!E63</f>
        <v>8312.56</v>
      </c>
      <c r="F41" s="76">
        <f>'POSEBNI DIO'!F12+'POSEBNI DIO'!F24+'POSEBNI DIO'!F50+'POSEBNI DIO'!F63</f>
        <v>33402.960000000006</v>
      </c>
      <c r="G41" s="76">
        <f>'POSEBNI DIO'!G12+'POSEBNI DIO'!G24+'POSEBNI DIO'!G50+'POSEBNI DIO'!G63</f>
        <v>45477.3</v>
      </c>
      <c r="H41" s="76">
        <f>'POSEBNI DIO'!H12+'POSEBNI DIO'!H24+'POSEBNI DIO'!H50+'POSEBNI DIO'!H63</f>
        <v>18214.53</v>
      </c>
      <c r="I41" s="67">
        <f t="shared" si="8"/>
        <v>219.1205837912749</v>
      </c>
      <c r="J41" s="67">
        <f t="shared" si="10"/>
        <v>40.05191601084497</v>
      </c>
    </row>
    <row r="42" spans="1:10" x14ac:dyDescent="0.25">
      <c r="A42" s="10"/>
      <c r="B42" s="10"/>
      <c r="C42" s="11" t="s">
        <v>222</v>
      </c>
      <c r="D42" s="11" t="s">
        <v>214</v>
      </c>
      <c r="E42" s="76">
        <f>'POSEBNI DIO'!E67</f>
        <v>0</v>
      </c>
      <c r="F42" s="76">
        <f>'POSEBNI DIO'!F67</f>
        <v>7082.08</v>
      </c>
      <c r="G42" s="76">
        <f>'POSEBNI DIO'!G67</f>
        <v>7082.08</v>
      </c>
      <c r="H42" s="76">
        <f>'POSEBNI DIO'!H67</f>
        <v>5120.88</v>
      </c>
      <c r="I42" s="67" t="e">
        <f t="shared" si="8"/>
        <v>#DIV/0!</v>
      </c>
      <c r="J42" s="67">
        <f t="shared" si="10"/>
        <v>72.307570657208061</v>
      </c>
    </row>
    <row r="43" spans="1:10" x14ac:dyDescent="0.25">
      <c r="A43" s="10"/>
      <c r="B43" s="10"/>
      <c r="C43" s="16" t="s">
        <v>176</v>
      </c>
      <c r="D43" s="16" t="s">
        <v>46</v>
      </c>
      <c r="E43" s="69">
        <f>'POSEBNI DIO'!E110</f>
        <v>0</v>
      </c>
      <c r="F43" s="69">
        <f>'POSEBNI DIO'!F110</f>
        <v>0</v>
      </c>
      <c r="G43" s="69">
        <f>'POSEBNI DIO'!G110</f>
        <v>0</v>
      </c>
      <c r="H43" s="69">
        <f>'POSEBNI DIO'!H110</f>
        <v>0</v>
      </c>
      <c r="I43" s="67" t="e">
        <f t="shared" si="8"/>
        <v>#DIV/0!</v>
      </c>
      <c r="J43" s="67" t="e">
        <f t="shared" si="10"/>
        <v>#DIV/0!</v>
      </c>
    </row>
    <row r="44" spans="1:10" x14ac:dyDescent="0.25">
      <c r="A44" s="10"/>
      <c r="B44" s="10"/>
      <c r="C44" s="117" t="s">
        <v>164</v>
      </c>
      <c r="D44" s="16" t="s">
        <v>162</v>
      </c>
      <c r="E44" s="69">
        <f>'POSEBNI DIO'!E115</f>
        <v>0</v>
      </c>
      <c r="F44" s="69">
        <f>'POSEBNI DIO'!F115</f>
        <v>0</v>
      </c>
      <c r="G44" s="69">
        <f>'POSEBNI DIO'!G115</f>
        <v>0</v>
      </c>
      <c r="H44" s="69">
        <f>'POSEBNI DIO'!H115</f>
        <v>0</v>
      </c>
      <c r="I44" s="67" t="e">
        <f t="shared" si="8"/>
        <v>#DIV/0!</v>
      </c>
      <c r="J44" s="67" t="e">
        <f t="shared" si="10"/>
        <v>#DIV/0!</v>
      </c>
    </row>
    <row r="45" spans="1:10" x14ac:dyDescent="0.25">
      <c r="A45" s="14"/>
      <c r="B45" s="14"/>
      <c r="C45" s="11" t="s">
        <v>178</v>
      </c>
      <c r="D45" s="11" t="s">
        <v>55</v>
      </c>
      <c r="E45" s="76">
        <f>'POSEBNI DIO'!E19</f>
        <v>0</v>
      </c>
      <c r="F45" s="76">
        <f>'POSEBNI DIO'!F19</f>
        <v>0</v>
      </c>
      <c r="G45" s="76">
        <f>'POSEBNI DIO'!G19</f>
        <v>0</v>
      </c>
      <c r="H45" s="76">
        <f>'POSEBNI DIO'!H19</f>
        <v>0</v>
      </c>
      <c r="I45" s="67" t="e">
        <f t="shared" si="8"/>
        <v>#DIV/0!</v>
      </c>
      <c r="J45" s="67" t="e">
        <f t="shared" si="10"/>
        <v>#DIV/0!</v>
      </c>
    </row>
    <row r="46" spans="1:10" ht="15" customHeight="1" x14ac:dyDescent="0.25">
      <c r="A46" s="10"/>
      <c r="B46" s="10"/>
      <c r="C46" s="11" t="s">
        <v>179</v>
      </c>
      <c r="D46" s="15" t="s">
        <v>156</v>
      </c>
      <c r="E46" s="70">
        <v>0</v>
      </c>
      <c r="F46" s="70">
        <f>'POSEBNI DIO'!F78</f>
        <v>0</v>
      </c>
      <c r="G46" s="70">
        <f>'POSEBNI DIO'!G78</f>
        <v>0</v>
      </c>
      <c r="H46" s="70">
        <f>'POSEBNI DIO'!H78</f>
        <v>0</v>
      </c>
      <c r="I46" s="67" t="e">
        <f t="shared" si="8"/>
        <v>#DIV/0!</v>
      </c>
      <c r="J46" s="67" t="e">
        <f t="shared" si="10"/>
        <v>#DIV/0!</v>
      </c>
    </row>
    <row r="47" spans="1:10" ht="15" customHeight="1" x14ac:dyDescent="0.25">
      <c r="A47" s="10"/>
      <c r="B47" s="10"/>
      <c r="C47" s="11" t="s">
        <v>193</v>
      </c>
      <c r="D47" s="15" t="s">
        <v>190</v>
      </c>
      <c r="E47" s="70">
        <f>'POSEBNI DIO'!E82</f>
        <v>0</v>
      </c>
      <c r="F47" s="70">
        <f>'POSEBNI DIO'!F82</f>
        <v>0</v>
      </c>
      <c r="G47" s="70">
        <f>'POSEBNI DIO'!G82</f>
        <v>0</v>
      </c>
      <c r="H47" s="70">
        <f>'POSEBNI DIO'!H82</f>
        <v>0</v>
      </c>
      <c r="I47" s="67" t="e">
        <f t="shared" si="8"/>
        <v>#DIV/0!</v>
      </c>
      <c r="J47" s="67" t="e">
        <f t="shared" si="10"/>
        <v>#DIV/0!</v>
      </c>
    </row>
    <row r="48" spans="1:10" x14ac:dyDescent="0.25">
      <c r="A48" s="10"/>
      <c r="B48" s="25"/>
      <c r="C48" s="11" t="s">
        <v>180</v>
      </c>
      <c r="D48" s="11" t="s">
        <v>53</v>
      </c>
      <c r="E48" s="76">
        <f>'POSEBNI DIO'!E86</f>
        <v>8277.82</v>
      </c>
      <c r="F48" s="76">
        <f>'POSEBNI DIO'!F86</f>
        <v>0</v>
      </c>
      <c r="G48" s="76">
        <f>'POSEBNI DIO'!G86</f>
        <v>0</v>
      </c>
      <c r="H48" s="76">
        <f>'POSEBNI DIO'!H86</f>
        <v>0</v>
      </c>
      <c r="I48" s="67">
        <f t="shared" si="8"/>
        <v>0</v>
      </c>
      <c r="J48" s="67" t="e">
        <f t="shared" si="10"/>
        <v>#DIV/0!</v>
      </c>
    </row>
    <row r="49" spans="1:10" x14ac:dyDescent="0.25">
      <c r="A49" s="10"/>
      <c r="B49" s="25"/>
      <c r="C49" s="11" t="s">
        <v>181</v>
      </c>
      <c r="D49" s="11" t="s">
        <v>173</v>
      </c>
      <c r="E49" s="76">
        <f>'POSEBNI DIO'!E90</f>
        <v>0</v>
      </c>
      <c r="F49" s="76">
        <f>'POSEBNI DIO'!F90</f>
        <v>0</v>
      </c>
      <c r="G49" s="76">
        <f>'POSEBNI DIO'!G90</f>
        <v>0</v>
      </c>
      <c r="H49" s="76">
        <f>'POSEBNI DIO'!H90</f>
        <v>0</v>
      </c>
      <c r="I49" s="67" t="e">
        <f t="shared" si="8"/>
        <v>#DIV/0!</v>
      </c>
      <c r="J49" s="67" t="e">
        <f t="shared" si="10"/>
        <v>#DIV/0!</v>
      </c>
    </row>
    <row r="50" spans="1:10" ht="16.5" customHeight="1" x14ac:dyDescent="0.25">
      <c r="A50" s="10"/>
      <c r="B50" s="10"/>
      <c r="C50" s="11" t="s">
        <v>223</v>
      </c>
      <c r="D50" s="11" t="s">
        <v>208</v>
      </c>
      <c r="E50" s="76">
        <v>506519.03</v>
      </c>
      <c r="F50" s="76">
        <f>'POSEBNI DIO'!F126</f>
        <v>975262.83</v>
      </c>
      <c r="G50" s="76">
        <f>'POSEBNI DIO'!G126</f>
        <v>975262.83</v>
      </c>
      <c r="H50" s="76">
        <f>'POSEBNI DIO'!H126</f>
        <v>465802.97</v>
      </c>
      <c r="I50" s="67">
        <f t="shared" si="8"/>
        <v>91.961593229774593</v>
      </c>
      <c r="J50" s="67">
        <f t="shared" si="10"/>
        <v>47.761788481162561</v>
      </c>
    </row>
    <row r="51" spans="1:10" x14ac:dyDescent="0.25">
      <c r="A51" s="10"/>
      <c r="B51" s="25"/>
      <c r="C51" s="11" t="s">
        <v>224</v>
      </c>
      <c r="D51" s="11" t="s">
        <v>220</v>
      </c>
      <c r="E51" s="76">
        <v>0</v>
      </c>
      <c r="F51" s="61">
        <v>0</v>
      </c>
      <c r="G51" s="61">
        <v>0</v>
      </c>
      <c r="H51" s="61">
        <v>0</v>
      </c>
      <c r="I51" s="67" t="e">
        <f t="shared" si="8"/>
        <v>#DIV/0!</v>
      </c>
      <c r="J51" s="67" t="e">
        <f t="shared" si="10"/>
        <v>#DIV/0!</v>
      </c>
    </row>
    <row r="52" spans="1:10" x14ac:dyDescent="0.25">
      <c r="A52" s="10"/>
      <c r="B52" s="25"/>
      <c r="C52" s="11" t="s">
        <v>225</v>
      </c>
      <c r="D52" s="11" t="s">
        <v>210</v>
      </c>
      <c r="E52" s="76">
        <f>'POSEBNI DIO'!E131</f>
        <v>0</v>
      </c>
      <c r="F52" s="76">
        <f>'POSEBNI DIO'!F131</f>
        <v>0</v>
      </c>
      <c r="G52" s="76">
        <f>'POSEBNI DIO'!G131</f>
        <v>14500</v>
      </c>
      <c r="H52" s="76">
        <f>'POSEBNI DIO'!H131</f>
        <v>6951.34</v>
      </c>
      <c r="I52" s="67" t="e">
        <f t="shared" si="8"/>
        <v>#DIV/0!</v>
      </c>
      <c r="J52" s="67">
        <f t="shared" si="10"/>
        <v>47.940275862068965</v>
      </c>
    </row>
    <row r="53" spans="1:10" x14ac:dyDescent="0.25">
      <c r="A53" s="10"/>
      <c r="B53" s="25"/>
      <c r="C53" s="11" t="s">
        <v>226</v>
      </c>
      <c r="D53" s="11" t="s">
        <v>227</v>
      </c>
      <c r="E53" s="76">
        <f>'POSEBNI DIO'!E71</f>
        <v>0</v>
      </c>
      <c r="F53" s="76">
        <f>'POSEBNI DIO'!F71</f>
        <v>1853.09</v>
      </c>
      <c r="G53" s="76">
        <f>'POSEBNI DIO'!G71</f>
        <v>1853.09</v>
      </c>
      <c r="H53" s="76">
        <f>'POSEBNI DIO'!H71</f>
        <v>1237.93</v>
      </c>
      <c r="I53" s="67" t="e">
        <f t="shared" si="8"/>
        <v>#DIV/0!</v>
      </c>
      <c r="J53" s="67">
        <f t="shared" si="10"/>
        <v>66.803555143031375</v>
      </c>
    </row>
    <row r="54" spans="1:10" x14ac:dyDescent="0.25">
      <c r="A54" s="10"/>
      <c r="B54" s="25"/>
      <c r="C54" s="11" t="s">
        <v>228</v>
      </c>
      <c r="D54" s="11" t="s">
        <v>218</v>
      </c>
      <c r="E54" s="76">
        <f>'POSEBNI DIO'!E75</f>
        <v>0</v>
      </c>
      <c r="F54" s="76">
        <f>'POSEBNI DIO'!F75</f>
        <v>10500.85</v>
      </c>
      <c r="G54" s="76">
        <f>'POSEBNI DIO'!G75</f>
        <v>10500.85</v>
      </c>
      <c r="H54" s="76">
        <f>'POSEBNI DIO'!H75</f>
        <v>7014.88</v>
      </c>
      <c r="I54" s="67" t="e">
        <f t="shared" si="8"/>
        <v>#DIV/0!</v>
      </c>
      <c r="J54" s="67">
        <f t="shared" si="10"/>
        <v>66.802973092654412</v>
      </c>
    </row>
    <row r="55" spans="1:10" s="38" customFormat="1" x14ac:dyDescent="0.25">
      <c r="A55" s="11"/>
      <c r="B55" s="16"/>
      <c r="C55" s="16" t="s">
        <v>194</v>
      </c>
      <c r="D55" s="16" t="s">
        <v>229</v>
      </c>
      <c r="E55" s="69">
        <f>'POSEBNI DIO'!E135</f>
        <v>0</v>
      </c>
      <c r="F55" s="69">
        <f>'POSEBNI DIO'!F135</f>
        <v>0</v>
      </c>
      <c r="G55" s="69">
        <f>'POSEBNI DIO'!G135</f>
        <v>0</v>
      </c>
      <c r="H55" s="69">
        <f>'POSEBNI DIO'!H135</f>
        <v>0</v>
      </c>
      <c r="I55" s="67" t="e">
        <f t="shared" si="8"/>
        <v>#DIV/0!</v>
      </c>
      <c r="J55" s="67" t="e">
        <f t="shared" si="10"/>
        <v>#DIV/0!</v>
      </c>
    </row>
    <row r="56" spans="1:10" x14ac:dyDescent="0.25">
      <c r="A56" s="10"/>
      <c r="B56" s="10">
        <v>32</v>
      </c>
      <c r="C56" s="11"/>
      <c r="D56" s="10" t="s">
        <v>29</v>
      </c>
      <c r="E56" s="78">
        <f>E57+E59+E61+E63+E64+E66+E68+E71+E72+E73+E58+E60+E65+E67+E70+E62+E69</f>
        <v>87392.209999999992</v>
      </c>
      <c r="F56" s="78">
        <f>F57+F59+F61+F63+F64+F66+F68+F71+F72+F73+F58+F60+F65+F67+F70+F62+F69</f>
        <v>207809.88999999998</v>
      </c>
      <c r="G56" s="78">
        <f>G57+G59+G61+G63+G64+G66+G68+G71+G72+G73+G58+G60+G65+G67+G70+G62+G69</f>
        <v>257426.45</v>
      </c>
      <c r="H56" s="78">
        <f>H57+H59+H61+H63+H64+H66+H68+H71+H72+H73+H58+H60+H65+H67+H70+H62+H69</f>
        <v>143726.69</v>
      </c>
      <c r="I56" s="67">
        <f t="shared" si="8"/>
        <v>164.46167227033166</v>
      </c>
      <c r="J56" s="67">
        <f t="shared" si="10"/>
        <v>55.832137684375482</v>
      </c>
    </row>
    <row r="57" spans="1:10" x14ac:dyDescent="0.25">
      <c r="A57" s="10"/>
      <c r="B57" s="10"/>
      <c r="C57" s="11" t="s">
        <v>177</v>
      </c>
      <c r="D57" s="11" t="s">
        <v>13</v>
      </c>
      <c r="E57" s="76">
        <f>'POSEBNI DIO'!E13+'POSEBNI DIO'!E25+'POSEBNI DIO'!E64+'POSEBNI DIO'!E165</f>
        <v>723.35</v>
      </c>
      <c r="F57" s="76">
        <f>'POSEBNI DIO'!F13+'POSEBNI DIO'!F25+'POSEBNI DIO'!F64+'POSEBNI DIO'!F165</f>
        <v>5200.7700000000004</v>
      </c>
      <c r="G57" s="76">
        <f>'POSEBNI DIO'!G13+'POSEBNI DIO'!G25+'POSEBNI DIO'!G64+'POSEBNI DIO'!G165</f>
        <v>5314.7800000000007</v>
      </c>
      <c r="H57" s="76">
        <f>'POSEBNI DIO'!H13+'POSEBNI DIO'!H25+'POSEBNI DIO'!H64+'POSEBNI DIO'!H165</f>
        <v>1805.39</v>
      </c>
      <c r="I57" s="67">
        <f t="shared" si="8"/>
        <v>249.58733669731114</v>
      </c>
      <c r="J57" s="67">
        <f t="shared" si="10"/>
        <v>33.969232969191573</v>
      </c>
    </row>
    <row r="58" spans="1:10" x14ac:dyDescent="0.25">
      <c r="A58" s="10"/>
      <c r="B58" s="10"/>
      <c r="C58" s="11" t="s">
        <v>222</v>
      </c>
      <c r="D58" s="11" t="s">
        <v>214</v>
      </c>
      <c r="E58" s="76">
        <f>'POSEBNI DIO'!E68</f>
        <v>0</v>
      </c>
      <c r="F58" s="76">
        <f>'POSEBNI DIO'!F68</f>
        <v>691.89</v>
      </c>
      <c r="G58" s="76">
        <f>'POSEBNI DIO'!G68</f>
        <v>691.89</v>
      </c>
      <c r="H58" s="76">
        <f>'POSEBNI DIO'!H68</f>
        <v>428.4</v>
      </c>
      <c r="I58" s="67" t="e">
        <f t="shared" si="8"/>
        <v>#DIV/0!</v>
      </c>
      <c r="J58" s="67">
        <f t="shared" si="10"/>
        <v>61.917356805272519</v>
      </c>
    </row>
    <row r="59" spans="1:10" x14ac:dyDescent="0.25">
      <c r="A59" s="10"/>
      <c r="B59" s="10"/>
      <c r="C59" s="16" t="s">
        <v>176</v>
      </c>
      <c r="D59" s="16" t="s">
        <v>46</v>
      </c>
      <c r="E59" s="69">
        <f>'POSEBNI DIO'!E111+'POSEBNI DIO'!E143</f>
        <v>2264.86</v>
      </c>
      <c r="F59" s="69">
        <f>'POSEBNI DIO'!F111+'POSEBNI DIO'!F143</f>
        <v>11200</v>
      </c>
      <c r="G59" s="69">
        <f>'POSEBNI DIO'!G111+'POSEBNI DIO'!G143</f>
        <v>13000.5</v>
      </c>
      <c r="H59" s="69">
        <f>'POSEBNI DIO'!H111+'POSEBNI DIO'!H143</f>
        <v>4246.37</v>
      </c>
      <c r="I59" s="67">
        <f t="shared" si="8"/>
        <v>187.48929293642874</v>
      </c>
      <c r="J59" s="67">
        <f t="shared" si="10"/>
        <v>32.663128341217643</v>
      </c>
    </row>
    <row r="60" spans="1:10" x14ac:dyDescent="0.25">
      <c r="A60" s="10"/>
      <c r="B60" s="10"/>
      <c r="C60" s="117" t="s">
        <v>164</v>
      </c>
      <c r="D60" s="16" t="s">
        <v>162</v>
      </c>
      <c r="E60" s="69">
        <f>'POSEBNI DIO'!E116+'POSEBNI DIO'!E148</f>
        <v>0</v>
      </c>
      <c r="F60" s="69">
        <f>'POSEBNI DIO'!F116+'POSEBNI DIO'!F148</f>
        <v>0</v>
      </c>
      <c r="G60" s="69">
        <f>'POSEBNI DIO'!G116+'POSEBNI DIO'!G148</f>
        <v>10000</v>
      </c>
      <c r="H60" s="69">
        <f>'POSEBNI DIO'!H116+'POSEBNI DIO'!H148</f>
        <v>11829.92</v>
      </c>
      <c r="I60" s="67" t="e">
        <f t="shared" si="8"/>
        <v>#DIV/0!</v>
      </c>
      <c r="J60" s="67">
        <f t="shared" si="10"/>
        <v>118.2992</v>
      </c>
    </row>
    <row r="61" spans="1:10" x14ac:dyDescent="0.25">
      <c r="A61" s="14"/>
      <c r="B61" s="14"/>
      <c r="C61" s="11" t="s">
        <v>178</v>
      </c>
      <c r="D61" s="11" t="s">
        <v>55</v>
      </c>
      <c r="E61" s="76">
        <v>38215.22</v>
      </c>
      <c r="F61" s="76">
        <f>'POSEBNI DIO'!F169+'POSEBNI DIO'!F153+'POSEBNI DIO'!F119+'POSEBNI DIO'!F20</f>
        <v>71477.34</v>
      </c>
      <c r="G61" s="76">
        <f>'POSEBNI DIO'!G169+'POSEBNI DIO'!G153+'POSEBNI DIO'!G119+'POSEBNI DIO'!G20</f>
        <v>68688.58</v>
      </c>
      <c r="H61" s="76">
        <f>'POSEBNI DIO'!H169+'POSEBNI DIO'!H153+'POSEBNI DIO'!H119+'POSEBNI DIO'!H20</f>
        <v>38856.019999999997</v>
      </c>
      <c r="I61" s="67">
        <f t="shared" si="8"/>
        <v>101.67681881721471</v>
      </c>
      <c r="J61" s="67">
        <f t="shared" si="10"/>
        <v>56.568384438868868</v>
      </c>
    </row>
    <row r="62" spans="1:10" x14ac:dyDescent="0.25">
      <c r="A62" s="14"/>
      <c r="B62" s="14"/>
      <c r="C62" s="11" t="s">
        <v>248</v>
      </c>
      <c r="D62" s="11" t="s">
        <v>238</v>
      </c>
      <c r="E62" s="76">
        <v>108</v>
      </c>
      <c r="F62" s="76">
        <v>250</v>
      </c>
      <c r="G62" s="76">
        <v>250</v>
      </c>
      <c r="H62" s="76">
        <v>112</v>
      </c>
      <c r="I62" s="67">
        <f t="shared" si="8"/>
        <v>103.7037037037037</v>
      </c>
      <c r="J62" s="67">
        <f t="shared" si="10"/>
        <v>44.800000000000004</v>
      </c>
    </row>
    <row r="63" spans="1:10" ht="15" customHeight="1" x14ac:dyDescent="0.25">
      <c r="A63" s="10"/>
      <c r="B63" s="10"/>
      <c r="C63" s="11" t="s">
        <v>179</v>
      </c>
      <c r="D63" s="15" t="s">
        <v>156</v>
      </c>
      <c r="E63" s="70">
        <v>127.11</v>
      </c>
      <c r="F63" s="70">
        <f>'POSEBNI DIO'!F79+'POSEBNI DIO'!F46</f>
        <v>0</v>
      </c>
      <c r="G63" s="70">
        <f>'POSEBNI DIO'!G79+'POSEBNI DIO'!G46</f>
        <v>0</v>
      </c>
      <c r="H63" s="70">
        <f>'POSEBNI DIO'!H79+'POSEBNI DIO'!H46</f>
        <v>0</v>
      </c>
      <c r="I63" s="67">
        <f t="shared" si="8"/>
        <v>0</v>
      </c>
      <c r="J63" s="67" t="e">
        <f t="shared" si="10"/>
        <v>#DIV/0!</v>
      </c>
    </row>
    <row r="64" spans="1:10" x14ac:dyDescent="0.25">
      <c r="A64" s="10"/>
      <c r="B64" s="10"/>
      <c r="C64" s="11" t="s">
        <v>193</v>
      </c>
      <c r="D64" s="15" t="s">
        <v>190</v>
      </c>
      <c r="E64" s="70">
        <f>'POSEBNI DIO'!E83</f>
        <v>0</v>
      </c>
      <c r="F64" s="70">
        <f>'POSEBNI DIO'!F83</f>
        <v>0</v>
      </c>
      <c r="G64" s="70">
        <f>'POSEBNI DIO'!G83</f>
        <v>0</v>
      </c>
      <c r="H64" s="70">
        <f>'POSEBNI DIO'!H83</f>
        <v>0</v>
      </c>
      <c r="I64" s="67" t="e">
        <f t="shared" si="8"/>
        <v>#DIV/0!</v>
      </c>
      <c r="J64" s="67" t="e">
        <f t="shared" si="10"/>
        <v>#DIV/0!</v>
      </c>
    </row>
    <row r="65" spans="1:10" x14ac:dyDescent="0.25">
      <c r="A65" s="10"/>
      <c r="B65" s="10"/>
      <c r="C65" s="11" t="s">
        <v>180</v>
      </c>
      <c r="D65" s="11" t="s">
        <v>53</v>
      </c>
      <c r="E65" s="70">
        <f>'POSEBNI DIO'!E87</f>
        <v>720.34</v>
      </c>
      <c r="F65" s="70">
        <f>'POSEBNI DIO'!F87</f>
        <v>0</v>
      </c>
      <c r="G65" s="70">
        <f>'POSEBNI DIO'!G87</f>
        <v>0</v>
      </c>
      <c r="H65" s="70">
        <f>'POSEBNI DIO'!H87</f>
        <v>0</v>
      </c>
      <c r="I65" s="67">
        <f t="shared" si="8"/>
        <v>0</v>
      </c>
      <c r="J65" s="67" t="e">
        <f t="shared" si="10"/>
        <v>#DIV/0!</v>
      </c>
    </row>
    <row r="66" spans="1:10" x14ac:dyDescent="0.25">
      <c r="A66" s="10"/>
      <c r="B66" s="25"/>
      <c r="C66" s="11" t="s">
        <v>181</v>
      </c>
      <c r="D66" s="11" t="s">
        <v>173</v>
      </c>
      <c r="E66" s="76">
        <f>'POSEBNI DIO'!E91</f>
        <v>0</v>
      </c>
      <c r="F66" s="76">
        <f>'POSEBNI DIO'!F91</f>
        <v>0</v>
      </c>
      <c r="G66" s="76">
        <f>'POSEBNI DIO'!G91</f>
        <v>0</v>
      </c>
      <c r="H66" s="76">
        <f>'POSEBNI DIO'!H91</f>
        <v>0</v>
      </c>
      <c r="I66" s="67" t="e">
        <f t="shared" si="8"/>
        <v>#DIV/0!</v>
      </c>
      <c r="J66" s="67" t="e">
        <f t="shared" si="10"/>
        <v>#DIV/0!</v>
      </c>
    </row>
    <row r="67" spans="1:10" x14ac:dyDescent="0.25">
      <c r="A67" s="10"/>
      <c r="B67" s="25"/>
      <c r="C67" s="11" t="s">
        <v>223</v>
      </c>
      <c r="D67" s="11" t="s">
        <v>208</v>
      </c>
      <c r="E67" s="76">
        <v>25107.79</v>
      </c>
      <c r="F67" s="76">
        <f>'POSEBNI DIO'!F52+'POSEBNI DIO'!F102+'POSEBNI DIO'!F127</f>
        <v>87972.959999999992</v>
      </c>
      <c r="G67" s="76">
        <f>'POSEBNI DIO'!G52+'POSEBNI DIO'!G102+'POSEBNI DIO'!G127</f>
        <v>90144.08</v>
      </c>
      <c r="H67" s="76">
        <f>'POSEBNI DIO'!H52+'POSEBNI DIO'!H102+'POSEBNI DIO'!H127</f>
        <v>47405.79</v>
      </c>
      <c r="I67" s="67">
        <f t="shared" si="8"/>
        <v>188.80909072443254</v>
      </c>
      <c r="J67" s="67">
        <f t="shared" si="10"/>
        <v>52.588910996706609</v>
      </c>
    </row>
    <row r="68" spans="1:10" x14ac:dyDescent="0.25">
      <c r="A68" s="10"/>
      <c r="B68" s="10"/>
      <c r="C68" s="11" t="s">
        <v>224</v>
      </c>
      <c r="D68" s="11" t="s">
        <v>220</v>
      </c>
      <c r="E68" s="76">
        <f>'POSEBNI DIO'!E105</f>
        <v>0</v>
      </c>
      <c r="F68" s="76">
        <f>'POSEBNI DIO'!F105</f>
        <v>0</v>
      </c>
      <c r="G68" s="76">
        <f>'POSEBNI DIO'!G105</f>
        <v>4197</v>
      </c>
      <c r="H68" s="76">
        <f>'POSEBNI DIO'!H105</f>
        <v>4197</v>
      </c>
      <c r="I68" s="67" t="e">
        <f t="shared" si="8"/>
        <v>#DIV/0!</v>
      </c>
      <c r="J68" s="67">
        <f t="shared" si="10"/>
        <v>100</v>
      </c>
    </row>
    <row r="69" spans="1:10" x14ac:dyDescent="0.25">
      <c r="A69" s="10"/>
      <c r="B69" s="10"/>
      <c r="C69" s="11" t="s">
        <v>249</v>
      </c>
      <c r="D69" s="11" t="s">
        <v>41</v>
      </c>
      <c r="E69" s="76">
        <v>13117.88</v>
      </c>
      <c r="F69" s="76">
        <v>29810</v>
      </c>
      <c r="G69" s="76">
        <v>46432.69</v>
      </c>
      <c r="H69" s="76">
        <v>22770.42</v>
      </c>
      <c r="I69" s="67">
        <f t="shared" si="8"/>
        <v>173.58307897312676</v>
      </c>
      <c r="J69" s="67">
        <f t="shared" si="10"/>
        <v>49.039631345933216</v>
      </c>
    </row>
    <row r="70" spans="1:10" x14ac:dyDescent="0.25">
      <c r="A70" s="10"/>
      <c r="B70" s="10"/>
      <c r="C70" s="11" t="s">
        <v>225</v>
      </c>
      <c r="D70" s="11" t="s">
        <v>210</v>
      </c>
      <c r="E70" s="76">
        <f>'POSEBNI DIO'!E132</f>
        <v>0</v>
      </c>
      <c r="F70" s="76">
        <f>'POSEBNI DIO'!F132</f>
        <v>0</v>
      </c>
      <c r="G70" s="76">
        <f>'POSEBNI DIO'!G132</f>
        <v>12500</v>
      </c>
      <c r="H70" s="76">
        <f>'POSEBNI DIO'!H132</f>
        <v>11244.77</v>
      </c>
      <c r="I70" s="67" t="e">
        <f t="shared" si="8"/>
        <v>#DIV/0!</v>
      </c>
      <c r="J70" s="67">
        <f t="shared" si="10"/>
        <v>89.958159999999992</v>
      </c>
    </row>
    <row r="71" spans="1:10" x14ac:dyDescent="0.25">
      <c r="A71" s="10"/>
      <c r="B71" s="25"/>
      <c r="C71" s="11" t="s">
        <v>226</v>
      </c>
      <c r="D71" s="11" t="s">
        <v>227</v>
      </c>
      <c r="E71" s="76">
        <f>'POSEBNI DIO'!E72</f>
        <v>0</v>
      </c>
      <c r="F71" s="76">
        <f>'POSEBNI DIO'!F72</f>
        <v>181.04</v>
      </c>
      <c r="G71" s="76">
        <f>'POSEBNI DIO'!G72</f>
        <v>181.04</v>
      </c>
      <c r="H71" s="76">
        <f>'POSEBNI DIO'!H72</f>
        <v>124.6</v>
      </c>
      <c r="I71" s="67" t="e">
        <f t="shared" si="8"/>
        <v>#DIV/0!</v>
      </c>
      <c r="J71" s="67">
        <f t="shared" si="10"/>
        <v>68.824569155987632</v>
      </c>
    </row>
    <row r="72" spans="1:10" s="38" customFormat="1" x14ac:dyDescent="0.25">
      <c r="A72" s="11"/>
      <c r="B72" s="16"/>
      <c r="C72" s="11" t="s">
        <v>228</v>
      </c>
      <c r="D72" s="11" t="s">
        <v>218</v>
      </c>
      <c r="E72" s="69">
        <f>'POSEBNI DIO'!E76</f>
        <v>0</v>
      </c>
      <c r="F72" s="69">
        <f>'POSEBNI DIO'!F76</f>
        <v>1025.8900000000001</v>
      </c>
      <c r="G72" s="69">
        <f>'POSEBNI DIO'!G76</f>
        <v>1025.8900000000001</v>
      </c>
      <c r="H72" s="69">
        <f>'POSEBNI DIO'!H76</f>
        <v>706.01</v>
      </c>
      <c r="I72" s="67" t="e">
        <f t="shared" si="8"/>
        <v>#DIV/0!</v>
      </c>
      <c r="J72" s="67">
        <f t="shared" si="10"/>
        <v>68.819269122420522</v>
      </c>
    </row>
    <row r="73" spans="1:10" x14ac:dyDescent="0.25">
      <c r="A73" s="14"/>
      <c r="B73" s="14"/>
      <c r="C73" s="16" t="s">
        <v>194</v>
      </c>
      <c r="D73" s="16" t="s">
        <v>230</v>
      </c>
      <c r="E73" s="76">
        <v>7007.66</v>
      </c>
      <c r="F73" s="76">
        <f>'POSEBNI DIO'!F136</f>
        <v>0</v>
      </c>
      <c r="G73" s="76">
        <f>'POSEBNI DIO'!G136</f>
        <v>5000</v>
      </c>
      <c r="H73" s="76">
        <f>'POSEBNI DIO'!H136</f>
        <v>0</v>
      </c>
      <c r="I73" s="67">
        <f t="shared" si="8"/>
        <v>0</v>
      </c>
      <c r="J73" s="67">
        <f t="shared" si="10"/>
        <v>0</v>
      </c>
    </row>
    <row r="74" spans="1:10" x14ac:dyDescent="0.25">
      <c r="A74" s="10"/>
      <c r="B74" s="10">
        <v>34</v>
      </c>
      <c r="C74" s="11"/>
      <c r="D74" s="10" t="s">
        <v>56</v>
      </c>
      <c r="E74" s="78">
        <f>E75+E76+E77</f>
        <v>336.02000000000004</v>
      </c>
      <c r="F74" s="78">
        <f t="shared" ref="F74:H74" si="11">F75+F76+F77</f>
        <v>600</v>
      </c>
      <c r="G74" s="78">
        <f t="shared" si="11"/>
        <v>300</v>
      </c>
      <c r="H74" s="78">
        <f t="shared" si="11"/>
        <v>239.01</v>
      </c>
      <c r="I74" s="67">
        <f t="shared" si="8"/>
        <v>71.129694661032076</v>
      </c>
      <c r="J74" s="67">
        <f t="shared" si="10"/>
        <v>79.67</v>
      </c>
    </row>
    <row r="75" spans="1:10" x14ac:dyDescent="0.25">
      <c r="A75" s="10"/>
      <c r="B75" s="10"/>
      <c r="C75" s="16" t="s">
        <v>176</v>
      </c>
      <c r="D75" s="16" t="s">
        <v>46</v>
      </c>
      <c r="E75" s="76">
        <f>'POSEBNI DIO'!E112</f>
        <v>42.98</v>
      </c>
      <c r="F75" s="76">
        <f>'POSEBNI DIO'!F112</f>
        <v>0</v>
      </c>
      <c r="G75" s="76">
        <f>'POSEBNI DIO'!G112</f>
        <v>0</v>
      </c>
      <c r="H75" s="76">
        <f>'POSEBNI DIO'!H112</f>
        <v>0</v>
      </c>
      <c r="I75" s="67">
        <f t="shared" ref="I75:I97" si="12">(H75/E75)*100</f>
        <v>0</v>
      </c>
      <c r="J75" s="67" t="e">
        <f t="shared" si="10"/>
        <v>#DIV/0!</v>
      </c>
    </row>
    <row r="76" spans="1:10" x14ac:dyDescent="0.25">
      <c r="A76" s="10"/>
      <c r="B76" s="10"/>
      <c r="C76" s="117" t="s">
        <v>164</v>
      </c>
      <c r="D76" s="16" t="s">
        <v>162</v>
      </c>
      <c r="E76" s="69">
        <v>0</v>
      </c>
      <c r="F76" s="69">
        <v>0</v>
      </c>
      <c r="G76" s="69">
        <v>0</v>
      </c>
      <c r="H76" s="69">
        <v>0</v>
      </c>
      <c r="I76" s="67" t="e">
        <f t="shared" si="12"/>
        <v>#DIV/0!</v>
      </c>
      <c r="J76" s="67" t="e">
        <f t="shared" si="10"/>
        <v>#DIV/0!</v>
      </c>
    </row>
    <row r="77" spans="1:10" x14ac:dyDescent="0.25">
      <c r="A77" s="14"/>
      <c r="B77" s="14"/>
      <c r="C77" s="11" t="s">
        <v>178</v>
      </c>
      <c r="D77" s="11" t="s">
        <v>55</v>
      </c>
      <c r="E77" s="76">
        <f>'POSEBNI DIO'!E120</f>
        <v>293.04000000000002</v>
      </c>
      <c r="F77" s="76">
        <f>'POSEBNI DIO'!F120</f>
        <v>600</v>
      </c>
      <c r="G77" s="76">
        <f>'POSEBNI DIO'!G120</f>
        <v>300</v>
      </c>
      <c r="H77" s="76">
        <f>'POSEBNI DIO'!H120</f>
        <v>239.01</v>
      </c>
      <c r="I77" s="67">
        <f t="shared" si="12"/>
        <v>81.562244062244048</v>
      </c>
      <c r="J77" s="67">
        <f t="shared" si="10"/>
        <v>79.67</v>
      </c>
    </row>
    <row r="78" spans="1:10" x14ac:dyDescent="0.25">
      <c r="A78" s="10"/>
      <c r="B78" s="10">
        <v>37</v>
      </c>
      <c r="C78" s="11"/>
      <c r="D78" s="10" t="s">
        <v>157</v>
      </c>
      <c r="E78" s="78">
        <f>E79+E80+E81+E82+E83+E85+E84</f>
        <v>0</v>
      </c>
      <c r="F78" s="78">
        <f t="shared" ref="F78:H78" si="13">F79+F80+F81+F82+F83+F85+F84</f>
        <v>15000</v>
      </c>
      <c r="G78" s="78">
        <f t="shared" si="13"/>
        <v>0</v>
      </c>
      <c r="H78" s="78">
        <f t="shared" si="13"/>
        <v>0</v>
      </c>
      <c r="I78" s="67" t="e">
        <f t="shared" si="12"/>
        <v>#DIV/0!</v>
      </c>
      <c r="J78" s="67" t="e">
        <f t="shared" si="10"/>
        <v>#DIV/0!</v>
      </c>
    </row>
    <row r="79" spans="1:10" x14ac:dyDescent="0.25">
      <c r="A79" s="10"/>
      <c r="B79" s="10"/>
      <c r="C79" s="11" t="s">
        <v>177</v>
      </c>
      <c r="D79" s="11" t="s">
        <v>13</v>
      </c>
      <c r="E79" s="76">
        <v>0</v>
      </c>
      <c r="F79" s="76">
        <v>0</v>
      </c>
      <c r="G79" s="76">
        <v>0</v>
      </c>
      <c r="H79" s="76">
        <v>0</v>
      </c>
      <c r="I79" s="67" t="e">
        <f t="shared" si="12"/>
        <v>#DIV/0!</v>
      </c>
      <c r="J79" s="67" t="e">
        <f t="shared" si="10"/>
        <v>#DIV/0!</v>
      </c>
    </row>
    <row r="80" spans="1:10" x14ac:dyDescent="0.25">
      <c r="A80" s="10"/>
      <c r="B80" s="10"/>
      <c r="C80" s="16" t="s">
        <v>176</v>
      </c>
      <c r="D80" s="16" t="s">
        <v>46</v>
      </c>
      <c r="E80" s="76">
        <v>0</v>
      </c>
      <c r="F80" s="76">
        <v>0</v>
      </c>
      <c r="G80" s="76">
        <v>0</v>
      </c>
      <c r="H80" s="76">
        <v>0</v>
      </c>
      <c r="I80" s="67" t="e">
        <f t="shared" si="12"/>
        <v>#DIV/0!</v>
      </c>
      <c r="J80" s="67" t="e">
        <f t="shared" si="10"/>
        <v>#DIV/0!</v>
      </c>
    </row>
    <row r="81" spans="1:10" x14ac:dyDescent="0.25">
      <c r="A81" s="14"/>
      <c r="B81" s="14"/>
      <c r="C81" s="117" t="s">
        <v>164</v>
      </c>
      <c r="D81" s="16" t="s">
        <v>162</v>
      </c>
      <c r="E81" s="76">
        <v>0</v>
      </c>
      <c r="F81" s="76">
        <v>0</v>
      </c>
      <c r="G81" s="76">
        <v>0</v>
      </c>
      <c r="H81" s="76">
        <v>0</v>
      </c>
      <c r="I81" s="67" t="e">
        <f t="shared" si="12"/>
        <v>#DIV/0!</v>
      </c>
      <c r="J81" s="67" t="e">
        <f t="shared" si="10"/>
        <v>#DIV/0!</v>
      </c>
    </row>
    <row r="82" spans="1:10" ht="15" customHeight="1" x14ac:dyDescent="0.25">
      <c r="A82" s="10"/>
      <c r="B82" s="10"/>
      <c r="C82" s="11" t="s">
        <v>178</v>
      </c>
      <c r="D82" s="11" t="s">
        <v>55</v>
      </c>
      <c r="E82" s="76">
        <v>0</v>
      </c>
      <c r="F82" s="76">
        <v>0</v>
      </c>
      <c r="G82" s="76">
        <v>0</v>
      </c>
      <c r="H82" s="76">
        <v>0</v>
      </c>
      <c r="I82" s="67" t="e">
        <f t="shared" si="12"/>
        <v>#DIV/0!</v>
      </c>
      <c r="J82" s="67" t="e">
        <f t="shared" si="10"/>
        <v>#DIV/0!</v>
      </c>
    </row>
    <row r="83" spans="1:10" x14ac:dyDescent="0.25">
      <c r="A83" s="10"/>
      <c r="B83" s="25"/>
      <c r="C83" s="11" t="s">
        <v>223</v>
      </c>
      <c r="D83" s="11" t="s">
        <v>208</v>
      </c>
      <c r="E83" s="76">
        <v>0</v>
      </c>
      <c r="F83" s="76">
        <v>15000</v>
      </c>
      <c r="G83" s="76">
        <v>0</v>
      </c>
      <c r="H83" s="76">
        <v>0</v>
      </c>
      <c r="I83" s="67" t="e">
        <f t="shared" si="12"/>
        <v>#DIV/0!</v>
      </c>
      <c r="J83" s="67" t="e">
        <f t="shared" si="10"/>
        <v>#DIV/0!</v>
      </c>
    </row>
    <row r="84" spans="1:10" x14ac:dyDescent="0.25">
      <c r="A84" s="10"/>
      <c r="B84" s="25"/>
      <c r="C84" s="11" t="s">
        <v>224</v>
      </c>
      <c r="D84" s="11" t="s">
        <v>220</v>
      </c>
      <c r="E84" s="76">
        <v>0</v>
      </c>
      <c r="F84" s="76">
        <v>0</v>
      </c>
      <c r="G84" s="76">
        <v>0</v>
      </c>
      <c r="H84" s="76">
        <v>0</v>
      </c>
      <c r="I84" s="67" t="e">
        <f t="shared" si="12"/>
        <v>#DIV/0!</v>
      </c>
      <c r="J84" s="67" t="e">
        <f t="shared" si="10"/>
        <v>#DIV/0!</v>
      </c>
    </row>
    <row r="85" spans="1:10" x14ac:dyDescent="0.25">
      <c r="A85" s="10"/>
      <c r="B85" s="10"/>
      <c r="C85" s="11" t="s">
        <v>225</v>
      </c>
      <c r="D85" s="11" t="s">
        <v>210</v>
      </c>
      <c r="E85" s="76">
        <f>'POSEBNI DIO'!E29</f>
        <v>0</v>
      </c>
      <c r="F85" s="76">
        <f>'POSEBNI DIO'!F29</f>
        <v>0</v>
      </c>
      <c r="G85" s="76">
        <f>'POSEBNI DIO'!G29</f>
        <v>0</v>
      </c>
      <c r="H85" s="76">
        <f>'POSEBNI DIO'!H29</f>
        <v>0</v>
      </c>
      <c r="I85" s="67" t="e">
        <f t="shared" si="12"/>
        <v>#DIV/0!</v>
      </c>
      <c r="J85" s="67" t="e">
        <f t="shared" si="10"/>
        <v>#DIV/0!</v>
      </c>
    </row>
    <row r="86" spans="1:10" x14ac:dyDescent="0.25">
      <c r="A86" s="10"/>
      <c r="B86" s="10">
        <v>38</v>
      </c>
      <c r="C86" s="11"/>
      <c r="D86" s="10" t="s">
        <v>57</v>
      </c>
      <c r="E86" s="78">
        <f>E87+E88+E89+E90+E91+E92+E93+E94</f>
        <v>0</v>
      </c>
      <c r="F86" s="78">
        <f t="shared" ref="F86:H86" si="14">F87+F88+F89+F90+F91+F92+F93+F94</f>
        <v>243</v>
      </c>
      <c r="G86" s="78">
        <f t="shared" si="14"/>
        <v>263</v>
      </c>
      <c r="H86" s="78">
        <f t="shared" si="14"/>
        <v>243</v>
      </c>
      <c r="I86" s="67" t="e">
        <f t="shared" si="12"/>
        <v>#DIV/0!</v>
      </c>
      <c r="J86" s="67">
        <f t="shared" si="10"/>
        <v>92.395437262357419</v>
      </c>
    </row>
    <row r="87" spans="1:10" x14ac:dyDescent="0.25">
      <c r="A87" s="10"/>
      <c r="B87" s="10"/>
      <c r="C87" s="11" t="s">
        <v>177</v>
      </c>
      <c r="D87" s="11" t="s">
        <v>13</v>
      </c>
      <c r="E87" s="76">
        <v>0</v>
      </c>
      <c r="F87" s="76">
        <v>0</v>
      </c>
      <c r="G87" s="76">
        <v>0</v>
      </c>
      <c r="H87" s="76">
        <v>0</v>
      </c>
      <c r="I87" s="67" t="e">
        <f t="shared" si="12"/>
        <v>#DIV/0!</v>
      </c>
      <c r="J87" s="67" t="e">
        <f t="shared" si="10"/>
        <v>#DIV/0!</v>
      </c>
    </row>
    <row r="88" spans="1:10" x14ac:dyDescent="0.25">
      <c r="A88" s="10"/>
      <c r="B88" s="10"/>
      <c r="C88" s="16" t="s">
        <v>176</v>
      </c>
      <c r="D88" s="16" t="s">
        <v>46</v>
      </c>
      <c r="E88" s="69">
        <f>'POSEBNI DIO'!E56</f>
        <v>0</v>
      </c>
      <c r="F88" s="69">
        <f>'POSEBNI DIO'!F56</f>
        <v>0</v>
      </c>
      <c r="G88" s="69">
        <f>'POSEBNI DIO'!G56</f>
        <v>20</v>
      </c>
      <c r="H88" s="69">
        <f>'POSEBNI DIO'!H56</f>
        <v>0</v>
      </c>
      <c r="I88" s="67" t="e">
        <f t="shared" si="12"/>
        <v>#DIV/0!</v>
      </c>
      <c r="J88" s="67">
        <f t="shared" si="10"/>
        <v>0</v>
      </c>
    </row>
    <row r="89" spans="1:10" x14ac:dyDescent="0.25">
      <c r="A89" s="14"/>
      <c r="B89" s="14"/>
      <c r="C89" s="117" t="s">
        <v>164</v>
      </c>
      <c r="D89" s="16" t="s">
        <v>162</v>
      </c>
      <c r="E89" s="76">
        <v>0</v>
      </c>
      <c r="F89" s="76">
        <v>0</v>
      </c>
      <c r="G89" s="76">
        <v>0</v>
      </c>
      <c r="H89" s="76">
        <v>0</v>
      </c>
      <c r="I89" s="67" t="e">
        <f t="shared" si="12"/>
        <v>#DIV/0!</v>
      </c>
      <c r="J89" s="67" t="e">
        <f t="shared" si="10"/>
        <v>#DIV/0!</v>
      </c>
    </row>
    <row r="90" spans="1:10" ht="15" customHeight="1" x14ac:dyDescent="0.25">
      <c r="A90" s="10"/>
      <c r="B90" s="10"/>
      <c r="C90" s="11" t="s">
        <v>178</v>
      </c>
      <c r="D90" s="11" t="s">
        <v>55</v>
      </c>
      <c r="E90" s="70">
        <v>0</v>
      </c>
      <c r="F90" s="70">
        <v>0</v>
      </c>
      <c r="G90" s="70">
        <v>0</v>
      </c>
      <c r="H90" s="70">
        <v>0</v>
      </c>
      <c r="I90" s="67" t="e">
        <f t="shared" si="12"/>
        <v>#DIV/0!</v>
      </c>
      <c r="J90" s="67" t="e">
        <f t="shared" si="10"/>
        <v>#DIV/0!</v>
      </c>
    </row>
    <row r="91" spans="1:10" x14ac:dyDescent="0.25">
      <c r="A91" s="10"/>
      <c r="B91" s="25"/>
      <c r="C91" s="11" t="s">
        <v>223</v>
      </c>
      <c r="D91" s="11" t="s">
        <v>208</v>
      </c>
      <c r="E91" s="76">
        <f>'POSEBNI DIO'!E59</f>
        <v>0</v>
      </c>
      <c r="F91" s="76">
        <f>'POSEBNI DIO'!F59</f>
        <v>243</v>
      </c>
      <c r="G91" s="76">
        <f>'POSEBNI DIO'!G59</f>
        <v>243</v>
      </c>
      <c r="H91" s="76">
        <f>'POSEBNI DIO'!H59</f>
        <v>243</v>
      </c>
      <c r="I91" s="67" t="e">
        <f t="shared" si="12"/>
        <v>#DIV/0!</v>
      </c>
      <c r="J91" s="67">
        <f t="shared" si="10"/>
        <v>100</v>
      </c>
    </row>
    <row r="92" spans="1:10" x14ac:dyDescent="0.25">
      <c r="A92" s="10"/>
      <c r="B92" s="10"/>
      <c r="C92" s="11" t="s">
        <v>224</v>
      </c>
      <c r="D92" s="11" t="s">
        <v>220</v>
      </c>
      <c r="E92" s="76">
        <v>0</v>
      </c>
      <c r="F92" s="76">
        <v>0</v>
      </c>
      <c r="G92" s="76">
        <v>0</v>
      </c>
      <c r="H92" s="76">
        <v>0</v>
      </c>
      <c r="I92" s="67" t="e">
        <f t="shared" si="12"/>
        <v>#DIV/0!</v>
      </c>
      <c r="J92" s="67" t="e">
        <f t="shared" si="10"/>
        <v>#DIV/0!</v>
      </c>
    </row>
    <row r="93" spans="1:10" x14ac:dyDescent="0.25">
      <c r="A93" s="10"/>
      <c r="B93" s="25"/>
      <c r="C93" s="11" t="s">
        <v>225</v>
      </c>
      <c r="D93" s="11" t="s">
        <v>210</v>
      </c>
      <c r="E93" s="76">
        <v>0</v>
      </c>
      <c r="F93" s="76">
        <v>0</v>
      </c>
      <c r="G93" s="76">
        <v>0</v>
      </c>
      <c r="H93" s="76">
        <v>0</v>
      </c>
      <c r="I93" s="67" t="e">
        <f t="shared" si="12"/>
        <v>#DIV/0!</v>
      </c>
      <c r="J93" s="67" t="e">
        <f t="shared" si="10"/>
        <v>#DIV/0!</v>
      </c>
    </row>
    <row r="94" spans="1:10" s="38" customFormat="1" x14ac:dyDescent="0.25">
      <c r="A94" s="11"/>
      <c r="B94" s="16"/>
      <c r="C94" s="138" t="s">
        <v>194</v>
      </c>
      <c r="D94" s="16" t="s">
        <v>229</v>
      </c>
      <c r="E94" s="69">
        <v>0</v>
      </c>
      <c r="F94" s="69">
        <v>0</v>
      </c>
      <c r="G94" s="69">
        <v>0</v>
      </c>
      <c r="H94" s="69">
        <v>0</v>
      </c>
      <c r="I94" s="67" t="e">
        <f t="shared" si="12"/>
        <v>#DIV/0!</v>
      </c>
      <c r="J94" s="67" t="e">
        <f t="shared" si="10"/>
        <v>#DIV/0!</v>
      </c>
    </row>
    <row r="95" spans="1:10" x14ac:dyDescent="0.25">
      <c r="A95" s="12">
        <v>4</v>
      </c>
      <c r="B95" s="13"/>
      <c r="C95" s="13"/>
      <c r="D95" s="23" t="s">
        <v>18</v>
      </c>
      <c r="E95" s="79">
        <f>E96</f>
        <v>2063.56</v>
      </c>
      <c r="F95" s="79">
        <f t="shared" ref="F95:H95" si="15">F96</f>
        <v>7551.8</v>
      </c>
      <c r="G95" s="79">
        <f t="shared" si="15"/>
        <v>158495.01999999999</v>
      </c>
      <c r="H95" s="79">
        <f t="shared" si="15"/>
        <v>1405.25</v>
      </c>
      <c r="I95" s="67">
        <f t="shared" si="12"/>
        <v>68.098334916358141</v>
      </c>
      <c r="J95" s="67">
        <f t="shared" si="10"/>
        <v>0.8866209171745586</v>
      </c>
    </row>
    <row r="96" spans="1:10" x14ac:dyDescent="0.25">
      <c r="A96" s="14"/>
      <c r="B96" s="14">
        <v>42</v>
      </c>
      <c r="C96" s="14"/>
      <c r="D96" s="24" t="s">
        <v>35</v>
      </c>
      <c r="E96" s="67">
        <f>E97+E98+E100+E101+E102+E103+E104+E99</f>
        <v>2063.56</v>
      </c>
      <c r="F96" s="67">
        <f t="shared" ref="F96:H96" si="16">F97+F98+F100+F101+F102+F103+F104+F99</f>
        <v>7551.8</v>
      </c>
      <c r="G96" s="67">
        <f t="shared" si="16"/>
        <v>158495.01999999999</v>
      </c>
      <c r="H96" s="67">
        <f t="shared" si="16"/>
        <v>1405.25</v>
      </c>
      <c r="I96" s="67">
        <f t="shared" si="12"/>
        <v>68.098334916358141</v>
      </c>
      <c r="J96" s="67">
        <f t="shared" si="10"/>
        <v>0.8866209171745586</v>
      </c>
    </row>
    <row r="97" spans="1:10" x14ac:dyDescent="0.25">
      <c r="A97" s="10"/>
      <c r="B97" s="10"/>
      <c r="C97" s="11" t="s">
        <v>177</v>
      </c>
      <c r="D97" s="11" t="s">
        <v>13</v>
      </c>
      <c r="E97" s="77">
        <f>'POSEBNI DIO'!E36+'POSEBNI DIO'!E140</f>
        <v>0</v>
      </c>
      <c r="F97" s="77">
        <f>'POSEBNI DIO'!F36+'POSEBNI DIO'!F140</f>
        <v>0</v>
      </c>
      <c r="G97" s="77">
        <f>'POSEBNI DIO'!G36+'POSEBNI DIO'!G140</f>
        <v>16697.809999999998</v>
      </c>
      <c r="H97" s="77">
        <f>'POSEBNI DIO'!H36+'POSEBNI DIO'!H140</f>
        <v>0</v>
      </c>
      <c r="I97" s="67" t="e">
        <f t="shared" si="12"/>
        <v>#DIV/0!</v>
      </c>
      <c r="J97" s="67">
        <f t="shared" si="10"/>
        <v>0</v>
      </c>
    </row>
    <row r="98" spans="1:10" x14ac:dyDescent="0.25">
      <c r="A98" s="10"/>
      <c r="B98" s="10"/>
      <c r="C98" s="16" t="s">
        <v>176</v>
      </c>
      <c r="D98" s="16" t="s">
        <v>46</v>
      </c>
      <c r="E98" s="68">
        <v>2063.56</v>
      </c>
      <c r="F98" s="68">
        <f>'POSEBNI DIO'!F39+'POSEBNI DIO'!F145</f>
        <v>7551.8</v>
      </c>
      <c r="G98" s="68">
        <f>'POSEBNI DIO'!G39+'POSEBNI DIO'!G145</f>
        <v>7500</v>
      </c>
      <c r="H98" s="68">
        <f>'POSEBNI DIO'!H39+'POSEBNI DIO'!H145</f>
        <v>125</v>
      </c>
      <c r="I98" s="67">
        <f t="shared" ref="I98:I105" si="17">(H98/E98)*100</f>
        <v>6.0574928763883777</v>
      </c>
      <c r="J98" s="67">
        <f t="shared" si="10"/>
        <v>1.6666666666666667</v>
      </c>
    </row>
    <row r="99" spans="1:10" x14ac:dyDescent="0.25">
      <c r="A99" s="10"/>
      <c r="B99" s="10"/>
      <c r="C99" s="117" t="s">
        <v>164</v>
      </c>
      <c r="D99" s="16" t="s">
        <v>162</v>
      </c>
      <c r="E99" s="68">
        <f>'POSEBNI DIO'!E150</f>
        <v>0</v>
      </c>
      <c r="F99" s="68">
        <f>'POSEBNI DIO'!F150</f>
        <v>0</v>
      </c>
      <c r="G99" s="68">
        <f>'POSEBNI DIO'!G150</f>
        <v>4129.33</v>
      </c>
      <c r="H99" s="68">
        <f>'POSEBNI DIO'!H150</f>
        <v>1280.25</v>
      </c>
      <c r="I99" s="67" t="e">
        <f t="shared" si="17"/>
        <v>#DIV/0!</v>
      </c>
      <c r="J99" s="67">
        <f t="shared" ref="J99:J105" si="18">(H99/G99)*100</f>
        <v>31.00381902148775</v>
      </c>
    </row>
    <row r="100" spans="1:10" x14ac:dyDescent="0.25">
      <c r="A100" s="14"/>
      <c r="B100" s="14"/>
      <c r="C100" s="11" t="s">
        <v>178</v>
      </c>
      <c r="D100" s="11" t="s">
        <v>55</v>
      </c>
      <c r="E100" s="77">
        <f>'POSEBNI DIO'!E155</f>
        <v>0</v>
      </c>
      <c r="F100" s="77">
        <f>'POSEBNI DIO'!F155</f>
        <v>0</v>
      </c>
      <c r="G100" s="77">
        <f>'POSEBNI DIO'!G155</f>
        <v>121167.88</v>
      </c>
      <c r="H100" s="77">
        <f>'POSEBNI DIO'!H155</f>
        <v>0</v>
      </c>
      <c r="I100" s="67" t="e">
        <f t="shared" si="17"/>
        <v>#DIV/0!</v>
      </c>
      <c r="J100" s="67">
        <f t="shared" si="18"/>
        <v>0</v>
      </c>
    </row>
    <row r="101" spans="1:10" ht="15" customHeight="1" x14ac:dyDescent="0.25">
      <c r="A101" s="10"/>
      <c r="B101" s="10"/>
      <c r="C101" s="11" t="s">
        <v>223</v>
      </c>
      <c r="D101" s="11" t="s">
        <v>208</v>
      </c>
      <c r="E101" s="81">
        <f>'POSEBNI DIO'!E32+'POSEBNI DIO'!E42</f>
        <v>0</v>
      </c>
      <c r="F101" s="81">
        <f>'POSEBNI DIO'!F32+'POSEBNI DIO'!F42</f>
        <v>0</v>
      </c>
      <c r="G101" s="81">
        <f>'POSEBNI DIO'!G32+'POSEBNI DIO'!G42</f>
        <v>9000</v>
      </c>
      <c r="H101" s="81">
        <f>'POSEBNI DIO'!H32+'POSEBNI DIO'!H42</f>
        <v>0</v>
      </c>
      <c r="I101" s="67" t="e">
        <f t="shared" si="17"/>
        <v>#DIV/0!</v>
      </c>
      <c r="J101" s="67">
        <f t="shared" si="18"/>
        <v>0</v>
      </c>
    </row>
    <row r="102" spans="1:10" x14ac:dyDescent="0.25">
      <c r="A102" s="10"/>
      <c r="B102" s="25"/>
      <c r="C102" s="11" t="s">
        <v>224</v>
      </c>
      <c r="D102" s="11" t="s">
        <v>220</v>
      </c>
      <c r="E102" s="77">
        <v>0</v>
      </c>
      <c r="F102" s="61">
        <v>0</v>
      </c>
      <c r="G102" s="61">
        <v>0</v>
      </c>
      <c r="H102" s="61">
        <v>0</v>
      </c>
      <c r="I102" s="67" t="e">
        <f t="shared" si="17"/>
        <v>#DIV/0!</v>
      </c>
      <c r="J102" s="67" t="e">
        <f t="shared" si="18"/>
        <v>#DIV/0!</v>
      </c>
    </row>
    <row r="103" spans="1:10" x14ac:dyDescent="0.25">
      <c r="A103" s="10"/>
      <c r="B103" s="10"/>
      <c r="C103" s="11" t="s">
        <v>225</v>
      </c>
      <c r="D103" s="11" t="s">
        <v>210</v>
      </c>
      <c r="E103" s="77">
        <f>'POSEBNI DIO'!E158</f>
        <v>0</v>
      </c>
      <c r="F103" s="77">
        <f>'POSEBNI DIO'!F158</f>
        <v>0</v>
      </c>
      <c r="G103" s="77">
        <f>'POSEBNI DIO'!G158</f>
        <v>0</v>
      </c>
      <c r="H103" s="77">
        <f>'POSEBNI DIO'!H158</f>
        <v>0</v>
      </c>
      <c r="I103" s="67" t="e">
        <f t="shared" si="17"/>
        <v>#DIV/0!</v>
      </c>
      <c r="J103" s="67" t="e">
        <f t="shared" si="18"/>
        <v>#DIV/0!</v>
      </c>
    </row>
    <row r="104" spans="1:10" x14ac:dyDescent="0.25">
      <c r="A104" s="10"/>
      <c r="B104" s="25"/>
      <c r="C104" s="138" t="s">
        <v>194</v>
      </c>
      <c r="D104" s="16" t="s">
        <v>229</v>
      </c>
      <c r="E104" s="77">
        <f>'POSEBNI DIO'!E161</f>
        <v>0</v>
      </c>
      <c r="F104" s="77">
        <f>'POSEBNI DIO'!F161</f>
        <v>0</v>
      </c>
      <c r="G104" s="77">
        <f>'POSEBNI DIO'!G161</f>
        <v>0</v>
      </c>
      <c r="H104" s="77">
        <f>'POSEBNI DIO'!H161</f>
        <v>0</v>
      </c>
      <c r="I104" s="67" t="e">
        <f t="shared" si="17"/>
        <v>#DIV/0!</v>
      </c>
      <c r="J104" s="67" t="e">
        <f t="shared" si="18"/>
        <v>#DIV/0!</v>
      </c>
    </row>
    <row r="105" spans="1:10" ht="29.25" customHeight="1" x14ac:dyDescent="0.25">
      <c r="A105" s="182" t="s">
        <v>158</v>
      </c>
      <c r="B105" s="182"/>
      <c r="C105" s="182"/>
      <c r="D105" s="182"/>
      <c r="E105" s="80">
        <f>E95+E39</f>
        <v>612901.20000000007</v>
      </c>
      <c r="F105" s="80">
        <f>F95+F39</f>
        <v>1259306.4999999998</v>
      </c>
      <c r="G105" s="80">
        <f>G95+G39</f>
        <v>1471160.6199999999</v>
      </c>
      <c r="H105" s="80">
        <f>H95+H39</f>
        <v>649956.48</v>
      </c>
      <c r="I105" s="67">
        <f t="shared" si="17"/>
        <v>106.04588145691342</v>
      </c>
      <c r="J105" s="67">
        <f t="shared" si="18"/>
        <v>44.179844890084127</v>
      </c>
    </row>
  </sheetData>
  <mergeCells count="14">
    <mergeCell ref="A1:J1"/>
    <mergeCell ref="A6:J6"/>
    <mergeCell ref="A4:J4"/>
    <mergeCell ref="A2:J2"/>
    <mergeCell ref="A35:J35"/>
    <mergeCell ref="A9:C9"/>
    <mergeCell ref="C17:D17"/>
    <mergeCell ref="C29:D29"/>
    <mergeCell ref="A105:D105"/>
    <mergeCell ref="C11:D11"/>
    <mergeCell ref="C25:D25"/>
    <mergeCell ref="C21:D21"/>
    <mergeCell ref="A38:C38"/>
    <mergeCell ref="C19:D1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9"/>
  <sheetViews>
    <sheetView workbookViewId="0">
      <selection activeCell="B40" sqref="B40"/>
    </sheetView>
  </sheetViews>
  <sheetFormatPr defaultRowHeight="15" x14ac:dyDescent="0.25"/>
  <cols>
    <col min="1" max="1" width="37.7109375" style="41" customWidth="1"/>
    <col min="2" max="2" width="25.140625" style="41" customWidth="1"/>
    <col min="3" max="3" width="25.28515625" customWidth="1"/>
    <col min="4" max="4" width="24" customWidth="1"/>
    <col min="5" max="5" width="22.140625" customWidth="1"/>
    <col min="6" max="6" width="10.7109375" customWidth="1"/>
    <col min="7" max="7" width="10.85546875" customWidth="1"/>
  </cols>
  <sheetData>
    <row r="1" spans="1:7" ht="42" customHeight="1" x14ac:dyDescent="0.25">
      <c r="A1" s="163" t="s">
        <v>205</v>
      </c>
      <c r="B1" s="163"/>
      <c r="C1" s="163"/>
      <c r="D1" s="163"/>
      <c r="E1" s="163"/>
      <c r="F1" s="163"/>
      <c r="G1" s="163"/>
    </row>
    <row r="2" spans="1:7" ht="18" customHeight="1" x14ac:dyDescent="0.25">
      <c r="A2" s="40"/>
      <c r="B2" s="40"/>
      <c r="C2" s="4"/>
      <c r="D2" s="4"/>
      <c r="E2" s="22"/>
      <c r="F2" s="4"/>
    </row>
    <row r="3" spans="1:7" ht="15.75" x14ac:dyDescent="0.25">
      <c r="A3" s="163" t="s">
        <v>26</v>
      </c>
      <c r="B3" s="163"/>
      <c r="C3" s="163"/>
      <c r="D3" s="163"/>
      <c r="E3" s="163"/>
      <c r="F3" s="163"/>
      <c r="G3" s="163"/>
    </row>
    <row r="4" spans="1:7" ht="18" x14ac:dyDescent="0.25">
      <c r="A4" s="40"/>
      <c r="B4" s="40"/>
      <c r="C4" s="4"/>
      <c r="D4" s="4"/>
      <c r="E4" s="5"/>
      <c r="F4" s="5"/>
    </row>
    <row r="5" spans="1:7" ht="18" customHeight="1" x14ac:dyDescent="0.25">
      <c r="A5" s="163" t="s">
        <v>8</v>
      </c>
      <c r="B5" s="163"/>
      <c r="C5" s="163"/>
      <c r="D5" s="163"/>
      <c r="E5" s="163"/>
      <c r="F5" s="163"/>
      <c r="G5" s="163"/>
    </row>
    <row r="6" spans="1:7" ht="18" x14ac:dyDescent="0.25">
      <c r="A6" s="40"/>
      <c r="B6" s="40"/>
      <c r="C6" s="4"/>
      <c r="D6" s="4"/>
      <c r="E6" s="5"/>
      <c r="F6" s="5"/>
    </row>
    <row r="7" spans="1:7" ht="15.75" customHeight="1" x14ac:dyDescent="0.25">
      <c r="A7" s="163" t="s">
        <v>19</v>
      </c>
      <c r="B7" s="163"/>
      <c r="C7" s="163"/>
      <c r="D7" s="163"/>
      <c r="E7" s="163"/>
      <c r="F7" s="163"/>
      <c r="G7" s="163"/>
    </row>
    <row r="8" spans="1:7" ht="18" x14ac:dyDescent="0.25">
      <c r="A8" s="40"/>
      <c r="B8" s="40"/>
      <c r="C8" s="4"/>
      <c r="D8" s="4"/>
      <c r="E8" s="5"/>
      <c r="F8" s="5"/>
    </row>
    <row r="9" spans="1:7" ht="25.5" x14ac:dyDescent="0.25">
      <c r="A9" s="18" t="s">
        <v>20</v>
      </c>
      <c r="B9" s="130" t="s">
        <v>183</v>
      </c>
      <c r="C9" s="18" t="s">
        <v>206</v>
      </c>
      <c r="D9" s="18" t="s">
        <v>203</v>
      </c>
      <c r="E9" s="18" t="s">
        <v>204</v>
      </c>
      <c r="F9" s="18" t="s">
        <v>161</v>
      </c>
      <c r="G9" s="18" t="s">
        <v>161</v>
      </c>
    </row>
    <row r="10" spans="1:7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 t="s">
        <v>196</v>
      </c>
      <c r="G10" s="18" t="s">
        <v>197</v>
      </c>
    </row>
    <row r="11" spans="1:7" ht="15.75" customHeight="1" x14ac:dyDescent="0.25">
      <c r="A11" s="9" t="s">
        <v>21</v>
      </c>
      <c r="B11" s="67">
        <f>B40</f>
        <v>610837.64</v>
      </c>
      <c r="C11" s="67">
        <f t="shared" ref="C11:E11" si="0">C40</f>
        <v>1259306.5</v>
      </c>
      <c r="D11" s="67">
        <f t="shared" si="0"/>
        <v>1471160.62</v>
      </c>
      <c r="E11" s="67">
        <f t="shared" si="0"/>
        <v>649956.48</v>
      </c>
      <c r="F11" s="67">
        <f>(E11/B11)*100</f>
        <v>106.40413056405626</v>
      </c>
      <c r="G11" s="67">
        <f>(E11/D11)*100</f>
        <v>44.179844890084127</v>
      </c>
    </row>
    <row r="12" spans="1:7" ht="15.75" customHeight="1" x14ac:dyDescent="0.25">
      <c r="A12" s="42" t="s">
        <v>61</v>
      </c>
      <c r="B12" s="42"/>
      <c r="C12" s="8"/>
      <c r="D12" s="8"/>
      <c r="E12" s="8"/>
      <c r="F12" s="67"/>
      <c r="G12" s="67"/>
    </row>
    <row r="13" spans="1:7" s="38" customFormat="1" x14ac:dyDescent="0.25">
      <c r="A13" s="43" t="s">
        <v>62</v>
      </c>
      <c r="B13" s="43"/>
      <c r="C13" s="37"/>
      <c r="D13" s="37"/>
      <c r="E13" s="37"/>
      <c r="F13" s="67"/>
      <c r="G13" s="67"/>
    </row>
    <row r="14" spans="1:7" s="38" customFormat="1" x14ac:dyDescent="0.25">
      <c r="A14" s="43" t="s">
        <v>63</v>
      </c>
      <c r="B14" s="43"/>
      <c r="C14" s="37"/>
      <c r="D14" s="37"/>
      <c r="E14" s="37"/>
      <c r="F14" s="67"/>
      <c r="G14" s="67"/>
    </row>
    <row r="15" spans="1:7" s="38" customFormat="1" x14ac:dyDescent="0.25">
      <c r="A15" s="43" t="s">
        <v>64</v>
      </c>
      <c r="B15" s="43"/>
      <c r="C15" s="37"/>
      <c r="D15" s="37"/>
      <c r="E15" s="37"/>
      <c r="F15" s="67"/>
      <c r="G15" s="67"/>
    </row>
    <row r="16" spans="1:7" s="38" customFormat="1" x14ac:dyDescent="0.25">
      <c r="A16" s="43" t="s">
        <v>65</v>
      </c>
      <c r="B16" s="43"/>
      <c r="C16" s="37"/>
      <c r="D16" s="37"/>
      <c r="E16" s="37"/>
      <c r="F16" s="67"/>
      <c r="G16" s="67"/>
    </row>
    <row r="17" spans="1:7" s="38" customFormat="1" x14ac:dyDescent="0.25">
      <c r="A17" s="43" t="s">
        <v>66</v>
      </c>
      <c r="B17" s="43"/>
      <c r="C17" s="44"/>
      <c r="D17" s="44"/>
      <c r="E17" s="44"/>
      <c r="F17" s="67"/>
      <c r="G17" s="67"/>
    </row>
    <row r="18" spans="1:7" s="38" customFormat="1" ht="25.5" x14ac:dyDescent="0.25">
      <c r="A18" s="43" t="s">
        <v>67</v>
      </c>
      <c r="B18" s="43"/>
      <c r="C18" s="44"/>
      <c r="D18" s="44"/>
      <c r="E18" s="44"/>
      <c r="F18" s="67"/>
      <c r="G18" s="67"/>
    </row>
    <row r="19" spans="1:7" ht="25.5" x14ac:dyDescent="0.25">
      <c r="A19" s="42" t="s">
        <v>68</v>
      </c>
      <c r="B19" s="42"/>
      <c r="C19" s="45"/>
      <c r="D19" s="45"/>
      <c r="E19" s="45"/>
      <c r="F19" s="67"/>
      <c r="G19" s="67"/>
    </row>
    <row r="20" spans="1:7" s="38" customFormat="1" x14ac:dyDescent="0.25">
      <c r="A20" s="43" t="s">
        <v>69</v>
      </c>
      <c r="B20" s="43"/>
      <c r="C20" s="44"/>
      <c r="D20" s="44"/>
      <c r="E20" s="44"/>
      <c r="F20" s="67"/>
      <c r="G20" s="67"/>
    </row>
    <row r="21" spans="1:7" s="38" customFormat="1" x14ac:dyDescent="0.25">
      <c r="A21" s="43" t="s">
        <v>70</v>
      </c>
      <c r="B21" s="43"/>
      <c r="C21" s="44"/>
      <c r="D21" s="44"/>
      <c r="E21" s="44"/>
      <c r="F21" s="67"/>
      <c r="G21" s="67"/>
    </row>
    <row r="22" spans="1:7" s="38" customFormat="1" x14ac:dyDescent="0.25">
      <c r="A22" s="43" t="s">
        <v>71</v>
      </c>
      <c r="B22" s="43"/>
      <c r="C22" s="44"/>
      <c r="D22" s="44"/>
      <c r="E22" s="44"/>
      <c r="F22" s="67"/>
      <c r="G22" s="67"/>
    </row>
    <row r="23" spans="1:7" s="38" customFormat="1" x14ac:dyDescent="0.25">
      <c r="A23" s="43" t="s">
        <v>72</v>
      </c>
      <c r="B23" s="43"/>
      <c r="C23" s="44"/>
      <c r="D23" s="44"/>
      <c r="E23" s="44"/>
      <c r="F23" s="67"/>
      <c r="G23" s="67"/>
    </row>
    <row r="24" spans="1:7" s="38" customFormat="1" ht="25.5" x14ac:dyDescent="0.25">
      <c r="A24" s="43" t="s">
        <v>73</v>
      </c>
      <c r="B24" s="43"/>
      <c r="C24" s="44"/>
      <c r="D24" s="44"/>
      <c r="E24" s="44"/>
      <c r="F24" s="67"/>
      <c r="G24" s="67"/>
    </row>
    <row r="25" spans="1:7" s="38" customFormat="1" ht="25.5" x14ac:dyDescent="0.25">
      <c r="A25" s="43" t="s">
        <v>74</v>
      </c>
      <c r="B25" s="43"/>
      <c r="C25" s="44"/>
      <c r="D25" s="44"/>
      <c r="E25" s="44"/>
      <c r="F25" s="67"/>
      <c r="G25" s="67"/>
    </row>
    <row r="26" spans="1:7" x14ac:dyDescent="0.25">
      <c r="A26" s="42" t="s">
        <v>75</v>
      </c>
      <c r="B26" s="42"/>
      <c r="C26" s="45"/>
      <c r="D26" s="45"/>
      <c r="E26" s="45"/>
      <c r="F26" s="67"/>
      <c r="G26" s="67"/>
    </row>
    <row r="27" spans="1:7" s="38" customFormat="1" x14ac:dyDescent="0.25">
      <c r="A27" s="43" t="s">
        <v>76</v>
      </c>
      <c r="B27" s="43"/>
      <c r="C27" s="44"/>
      <c r="D27" s="44"/>
      <c r="E27" s="44"/>
      <c r="F27" s="67"/>
      <c r="G27" s="67"/>
    </row>
    <row r="28" spans="1:7" s="38" customFormat="1" x14ac:dyDescent="0.25">
      <c r="A28" s="43" t="s">
        <v>77</v>
      </c>
      <c r="B28" s="43"/>
      <c r="C28" s="44"/>
      <c r="D28" s="44"/>
      <c r="E28" s="44"/>
      <c r="F28" s="67"/>
      <c r="G28" s="67"/>
    </row>
    <row r="29" spans="1:7" s="38" customFormat="1" x14ac:dyDescent="0.25">
      <c r="A29" s="43" t="s">
        <v>78</v>
      </c>
      <c r="B29" s="43"/>
      <c r="C29" s="44"/>
      <c r="D29" s="44"/>
      <c r="E29" s="44"/>
      <c r="F29" s="67"/>
      <c r="G29" s="67"/>
    </row>
    <row r="30" spans="1:7" s="38" customFormat="1" x14ac:dyDescent="0.25">
      <c r="A30" s="43" t="s">
        <v>79</v>
      </c>
      <c r="B30" s="43"/>
      <c r="C30" s="44"/>
      <c r="D30" s="44"/>
      <c r="E30" s="44"/>
      <c r="F30" s="67"/>
      <c r="G30" s="67"/>
    </row>
    <row r="31" spans="1:7" s="38" customFormat="1" x14ac:dyDescent="0.25">
      <c r="A31" s="43" t="s">
        <v>80</v>
      </c>
      <c r="B31" s="43"/>
      <c r="C31" s="44"/>
      <c r="D31" s="44"/>
      <c r="E31" s="44"/>
      <c r="F31" s="67"/>
      <c r="G31" s="67"/>
    </row>
    <row r="32" spans="1:7" s="38" customFormat="1" ht="25.5" x14ac:dyDescent="0.25">
      <c r="A32" s="43" t="s">
        <v>81</v>
      </c>
      <c r="B32" s="43"/>
      <c r="C32" s="44"/>
      <c r="D32" s="44"/>
      <c r="E32" s="44"/>
      <c r="F32" s="67"/>
      <c r="G32" s="67"/>
    </row>
    <row r="33" spans="1:7" x14ac:dyDescent="0.25">
      <c r="A33" s="42" t="s">
        <v>82</v>
      </c>
      <c r="B33" s="42"/>
      <c r="C33" s="45"/>
      <c r="D33" s="45"/>
      <c r="E33" s="45"/>
      <c r="F33" s="67"/>
      <c r="G33" s="67"/>
    </row>
    <row r="34" spans="1:7" s="38" customFormat="1" x14ac:dyDescent="0.25">
      <c r="A34" s="43" t="s">
        <v>83</v>
      </c>
      <c r="B34" s="43"/>
      <c r="C34" s="44"/>
      <c r="D34" s="44"/>
      <c r="E34" s="44"/>
      <c r="F34" s="67"/>
      <c r="G34" s="67"/>
    </row>
    <row r="35" spans="1:7" s="38" customFormat="1" x14ac:dyDescent="0.25">
      <c r="A35" s="43" t="s">
        <v>84</v>
      </c>
      <c r="B35" s="43"/>
      <c r="C35" s="44"/>
      <c r="D35" s="44"/>
      <c r="E35" s="44"/>
      <c r="F35" s="67"/>
      <c r="G35" s="67"/>
    </row>
    <row r="36" spans="1:7" s="38" customFormat="1" x14ac:dyDescent="0.25">
      <c r="A36" s="43" t="s">
        <v>85</v>
      </c>
      <c r="B36" s="43"/>
      <c r="C36" s="44"/>
      <c r="D36" s="44"/>
      <c r="E36" s="44"/>
      <c r="F36" s="67"/>
      <c r="G36" s="67"/>
    </row>
    <row r="37" spans="1:7" s="38" customFormat="1" x14ac:dyDescent="0.25">
      <c r="A37" s="43" t="s">
        <v>86</v>
      </c>
      <c r="B37" s="43"/>
      <c r="C37" s="44"/>
      <c r="D37" s="44"/>
      <c r="E37" s="44"/>
      <c r="F37" s="67"/>
      <c r="G37" s="67"/>
    </row>
    <row r="38" spans="1:7" s="38" customFormat="1" ht="25.5" x14ac:dyDescent="0.25">
      <c r="A38" s="43" t="s">
        <v>87</v>
      </c>
      <c r="B38" s="43"/>
      <c r="C38" s="44"/>
      <c r="D38" s="44"/>
      <c r="E38" s="44"/>
      <c r="F38" s="67"/>
      <c r="G38" s="67"/>
    </row>
    <row r="39" spans="1:7" s="38" customFormat="1" ht="25.5" x14ac:dyDescent="0.25">
      <c r="A39" s="43" t="s">
        <v>88</v>
      </c>
      <c r="B39" s="43"/>
      <c r="C39" s="44"/>
      <c r="D39" s="44"/>
      <c r="E39" s="44"/>
      <c r="F39" s="67"/>
      <c r="G39" s="67"/>
    </row>
    <row r="40" spans="1:7" x14ac:dyDescent="0.25">
      <c r="A40" s="42" t="s">
        <v>89</v>
      </c>
      <c r="B40" s="102">
        <f>'POSEBNI DIO'!E7</f>
        <v>610837.64</v>
      </c>
      <c r="C40" s="102">
        <f>'POSEBNI DIO'!F7</f>
        <v>1259306.5</v>
      </c>
      <c r="D40" s="102">
        <f>'POSEBNI DIO'!G7</f>
        <v>1471160.62</v>
      </c>
      <c r="E40" s="102">
        <f>'POSEBNI DIO'!H7</f>
        <v>649956.48</v>
      </c>
      <c r="F40" s="67">
        <f>(E40/B40)*100</f>
        <v>106.40413056405626</v>
      </c>
      <c r="G40" s="67">
        <f>(E40/D40)*100</f>
        <v>44.179844890084127</v>
      </c>
    </row>
    <row r="41" spans="1:7" s="38" customFormat="1" x14ac:dyDescent="0.25">
      <c r="A41" s="43" t="s">
        <v>90</v>
      </c>
      <c r="B41" s="66">
        <f>B40-B46</f>
        <v>600437.99</v>
      </c>
      <c r="C41" s="66">
        <f t="shared" ref="C41:E41" si="1">C40-C46</f>
        <v>1228833.54</v>
      </c>
      <c r="D41" s="66">
        <f t="shared" si="1"/>
        <v>1442081.01</v>
      </c>
      <c r="E41" s="66">
        <f t="shared" si="1"/>
        <v>634783.13</v>
      </c>
      <c r="F41" s="67">
        <f>(E41/B41)*100</f>
        <v>105.7200144847597</v>
      </c>
      <c r="G41" s="67">
        <f t="shared" ref="G41:G46" si="2">(E41/D41)*100</f>
        <v>44.018548583480758</v>
      </c>
    </row>
    <row r="42" spans="1:7" s="38" customFormat="1" x14ac:dyDescent="0.25">
      <c r="A42" s="43" t="s">
        <v>91</v>
      </c>
      <c r="B42" s="43"/>
      <c r="C42" s="44"/>
      <c r="D42" s="44"/>
      <c r="E42" s="44"/>
      <c r="F42" s="67"/>
      <c r="G42" s="67"/>
    </row>
    <row r="43" spans="1:7" s="38" customFormat="1" ht="25.5" x14ac:dyDescent="0.25">
      <c r="A43" s="43" t="s">
        <v>92</v>
      </c>
      <c r="B43" s="43"/>
      <c r="C43" s="44"/>
      <c r="D43" s="44"/>
      <c r="E43" s="44"/>
      <c r="F43" s="67"/>
      <c r="G43" s="67"/>
    </row>
    <row r="44" spans="1:7" s="38" customFormat="1" x14ac:dyDescent="0.25">
      <c r="A44" s="43" t="s">
        <v>93</v>
      </c>
      <c r="B44" s="43"/>
      <c r="C44" s="44"/>
      <c r="D44" s="44"/>
      <c r="E44" s="44"/>
      <c r="F44" s="67"/>
      <c r="G44" s="67"/>
    </row>
    <row r="45" spans="1:7" s="38" customFormat="1" ht="25.5" x14ac:dyDescent="0.25">
      <c r="A45" s="43" t="s">
        <v>94</v>
      </c>
      <c r="B45" s="43"/>
      <c r="C45" s="44"/>
      <c r="D45" s="44"/>
      <c r="E45" s="44"/>
      <c r="F45" s="67"/>
      <c r="G45" s="67"/>
    </row>
    <row r="46" spans="1:7" s="38" customFormat="1" x14ac:dyDescent="0.25">
      <c r="A46" s="43" t="s">
        <v>95</v>
      </c>
      <c r="B46" s="66">
        <f>'POSEBNI DIO'!E47</f>
        <v>10399.65</v>
      </c>
      <c r="C46" s="66">
        <f>'POSEBNI DIO'!F47</f>
        <v>30472.959999999999</v>
      </c>
      <c r="D46" s="66">
        <f>'POSEBNI DIO'!G47</f>
        <v>29079.61</v>
      </c>
      <c r="E46" s="66">
        <f>'POSEBNI DIO'!H47</f>
        <v>15173.35</v>
      </c>
      <c r="F46" s="67">
        <f>(E46/B46)*100</f>
        <v>145.90250633434781</v>
      </c>
      <c r="G46" s="67">
        <f t="shared" si="2"/>
        <v>52.178657141550389</v>
      </c>
    </row>
    <row r="47" spans="1:7" s="38" customFormat="1" x14ac:dyDescent="0.25">
      <c r="A47" s="43" t="s">
        <v>96</v>
      </c>
      <c r="B47" s="43"/>
      <c r="C47" s="44"/>
      <c r="D47" s="44"/>
      <c r="E47" s="44"/>
      <c r="F47" s="67"/>
      <c r="G47" s="67"/>
    </row>
    <row r="48" spans="1:7" s="38" customFormat="1" ht="25.5" x14ac:dyDescent="0.25">
      <c r="A48" s="43" t="s">
        <v>97</v>
      </c>
      <c r="B48" s="43"/>
      <c r="C48" s="44"/>
      <c r="D48" s="44"/>
      <c r="E48" s="44"/>
      <c r="F48" s="67"/>
      <c r="G48" s="67"/>
    </row>
    <row r="49" spans="1:7" x14ac:dyDescent="0.25">
      <c r="A49" s="42" t="s">
        <v>98</v>
      </c>
      <c r="B49" s="42"/>
      <c r="C49" s="45"/>
      <c r="D49" s="45"/>
      <c r="E49" s="45"/>
      <c r="F49" s="67"/>
      <c r="G49" s="67"/>
    </row>
    <row r="50" spans="1:7" s="38" customFormat="1" x14ac:dyDescent="0.25">
      <c r="A50" s="43" t="s">
        <v>99</v>
      </c>
      <c r="B50" s="43"/>
      <c r="C50" s="44"/>
      <c r="D50" s="44"/>
      <c r="E50" s="44"/>
      <c r="F50" s="67"/>
      <c r="G50" s="67"/>
    </row>
    <row r="51" spans="1:7" s="38" customFormat="1" x14ac:dyDescent="0.25">
      <c r="A51" s="43" t="s">
        <v>100</v>
      </c>
      <c r="B51" s="43"/>
      <c r="C51" s="44"/>
      <c r="D51" s="44"/>
      <c r="E51" s="44"/>
      <c r="F51" s="67"/>
      <c r="G51" s="67"/>
    </row>
    <row r="52" spans="1:7" s="38" customFormat="1" x14ac:dyDescent="0.25">
      <c r="A52" s="43" t="s">
        <v>101</v>
      </c>
      <c r="B52" s="43"/>
      <c r="C52" s="44"/>
      <c r="D52" s="44"/>
      <c r="E52" s="44"/>
      <c r="F52" s="67"/>
      <c r="G52" s="67"/>
    </row>
    <row r="53" spans="1:7" s="38" customFormat="1" x14ac:dyDescent="0.25">
      <c r="A53" s="43" t="s">
        <v>102</v>
      </c>
      <c r="B53" s="43"/>
      <c r="C53" s="44"/>
      <c r="D53" s="44"/>
      <c r="E53" s="44"/>
      <c r="F53" s="67"/>
      <c r="G53" s="67"/>
    </row>
    <row r="54" spans="1:7" s="38" customFormat="1" x14ac:dyDescent="0.25">
      <c r="A54" s="43" t="s">
        <v>103</v>
      </c>
      <c r="B54" s="43"/>
      <c r="C54" s="44"/>
      <c r="D54" s="44"/>
      <c r="E54" s="44"/>
      <c r="F54" s="67"/>
      <c r="G54" s="67"/>
    </row>
    <row r="55" spans="1:7" s="38" customFormat="1" x14ac:dyDescent="0.25">
      <c r="A55" s="43" t="s">
        <v>104</v>
      </c>
      <c r="B55" s="43"/>
      <c r="C55" s="44"/>
      <c r="D55" s="44"/>
      <c r="E55" s="44"/>
      <c r="F55" s="67"/>
      <c r="G55" s="67"/>
    </row>
    <row r="56" spans="1:7" s="38" customFormat="1" ht="38.25" x14ac:dyDescent="0.25">
      <c r="A56" s="43" t="s">
        <v>105</v>
      </c>
      <c r="B56" s="43"/>
      <c r="C56" s="44"/>
      <c r="D56" s="44"/>
      <c r="E56" s="44"/>
      <c r="F56" s="67"/>
      <c r="G56" s="67"/>
    </row>
    <row r="57" spans="1:7" s="38" customFormat="1" x14ac:dyDescent="0.25">
      <c r="A57" s="43" t="s">
        <v>106</v>
      </c>
      <c r="B57" s="43"/>
      <c r="C57" s="44"/>
      <c r="D57" s="44"/>
      <c r="E57" s="44"/>
      <c r="F57" s="67"/>
      <c r="G57" s="67"/>
    </row>
    <row r="58" spans="1:7" s="38" customFormat="1" ht="25.5" x14ac:dyDescent="0.25">
      <c r="A58" s="43" t="s">
        <v>107</v>
      </c>
      <c r="B58" s="43"/>
      <c r="C58" s="44"/>
      <c r="D58" s="44"/>
      <c r="E58" s="44"/>
      <c r="F58" s="67"/>
      <c r="G58" s="67"/>
    </row>
    <row r="59" spans="1:7" x14ac:dyDescent="0.25">
      <c r="A59" s="46" t="s">
        <v>34</v>
      </c>
      <c r="B59" s="46"/>
      <c r="C59" s="44"/>
      <c r="D59" s="44"/>
      <c r="E59" s="44"/>
      <c r="F59" s="67"/>
      <c r="G59" s="67"/>
    </row>
  </sheetData>
  <mergeCells count="4">
    <mergeCell ref="A7:G7"/>
    <mergeCell ref="A5:G5"/>
    <mergeCell ref="A3:G3"/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M6" sqref="M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41" bestFit="1" customWidth="1"/>
    <col min="5" max="5" width="22.42578125" customWidth="1"/>
    <col min="6" max="6" width="25.28515625" customWidth="1"/>
    <col min="7" max="7" width="23.140625" customWidth="1"/>
    <col min="8" max="8" width="17" customWidth="1"/>
    <col min="9" max="9" width="8.28515625" customWidth="1"/>
    <col min="10" max="10" width="9.85546875" customWidth="1"/>
  </cols>
  <sheetData>
    <row r="1" spans="1:10" ht="42" customHeight="1" x14ac:dyDescent="0.25">
      <c r="A1" s="163" t="s">
        <v>205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ht="18" customHeight="1" x14ac:dyDescent="0.25">
      <c r="A2" s="4"/>
      <c r="B2" s="4"/>
      <c r="C2" s="4"/>
      <c r="D2" s="4"/>
      <c r="E2" s="22"/>
      <c r="F2" s="4"/>
      <c r="G2" s="4"/>
      <c r="H2" s="22"/>
      <c r="I2" s="4"/>
    </row>
    <row r="3" spans="1:10" ht="15.75" customHeight="1" x14ac:dyDescent="0.25">
      <c r="A3" s="163" t="s">
        <v>26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10" ht="18" x14ac:dyDescent="0.25">
      <c r="A4" s="4"/>
      <c r="B4" s="4"/>
      <c r="C4" s="4"/>
      <c r="D4" s="4"/>
      <c r="E4" s="22"/>
      <c r="F4" s="4"/>
      <c r="G4" s="4"/>
      <c r="H4" s="5"/>
      <c r="I4" s="5"/>
    </row>
    <row r="5" spans="1:10" ht="18" customHeight="1" x14ac:dyDescent="0.25">
      <c r="A5" s="163" t="s">
        <v>22</v>
      </c>
      <c r="B5" s="163"/>
      <c r="C5" s="163"/>
      <c r="D5" s="163"/>
      <c r="E5" s="163"/>
      <c r="F5" s="163"/>
      <c r="G5" s="163"/>
      <c r="H5" s="163"/>
      <c r="I5" s="163"/>
      <c r="J5" s="163"/>
    </row>
    <row r="6" spans="1:10" ht="18" x14ac:dyDescent="0.25">
      <c r="A6" s="4"/>
      <c r="B6" s="4"/>
      <c r="C6" s="4"/>
      <c r="D6" s="4"/>
      <c r="E6" s="22"/>
      <c r="F6" s="4"/>
      <c r="G6" s="4"/>
      <c r="H6" s="5"/>
      <c r="I6" s="5"/>
    </row>
    <row r="7" spans="1:10" ht="25.5" x14ac:dyDescent="0.25">
      <c r="A7" s="18" t="s">
        <v>9</v>
      </c>
      <c r="B7" s="17" t="s">
        <v>10</v>
      </c>
      <c r="C7" s="17" t="s">
        <v>11</v>
      </c>
      <c r="D7" s="17" t="s">
        <v>36</v>
      </c>
      <c r="E7" s="130" t="s">
        <v>183</v>
      </c>
      <c r="F7" s="18" t="s">
        <v>206</v>
      </c>
      <c r="G7" s="18" t="s">
        <v>203</v>
      </c>
      <c r="H7" s="18" t="s">
        <v>204</v>
      </c>
      <c r="I7" s="18" t="s">
        <v>161</v>
      </c>
      <c r="J7" s="18" t="s">
        <v>161</v>
      </c>
    </row>
    <row r="8" spans="1:10" x14ac:dyDescent="0.25">
      <c r="A8" s="185">
        <v>1</v>
      </c>
      <c r="B8" s="186"/>
      <c r="C8" s="187"/>
      <c r="D8" s="101">
        <v>2</v>
      </c>
      <c r="E8" s="101">
        <v>3</v>
      </c>
      <c r="F8" s="18">
        <v>4</v>
      </c>
      <c r="G8" s="18">
        <v>5</v>
      </c>
      <c r="H8" s="134">
        <v>6</v>
      </c>
      <c r="I8" s="100" t="s">
        <v>195</v>
      </c>
      <c r="J8" s="100" t="s">
        <v>166</v>
      </c>
    </row>
    <row r="9" spans="1:10" ht="25.5" x14ac:dyDescent="0.25">
      <c r="A9" s="9">
        <v>8</v>
      </c>
      <c r="B9" s="9"/>
      <c r="C9" s="9"/>
      <c r="D9" s="9" t="s">
        <v>23</v>
      </c>
      <c r="E9" s="67">
        <v>0</v>
      </c>
      <c r="F9" s="61">
        <v>0</v>
      </c>
      <c r="G9" s="61">
        <v>0</v>
      </c>
      <c r="H9" s="61">
        <v>0</v>
      </c>
      <c r="I9" s="61" t="s">
        <v>167</v>
      </c>
      <c r="J9" s="61" t="s">
        <v>167</v>
      </c>
    </row>
    <row r="10" spans="1:10" s="39" customFormat="1" ht="25.5" x14ac:dyDescent="0.25">
      <c r="A10" s="14"/>
      <c r="B10" s="14">
        <v>81</v>
      </c>
      <c r="C10" s="14"/>
      <c r="D10" s="14" t="s">
        <v>60</v>
      </c>
      <c r="E10" s="68"/>
      <c r="F10" s="61"/>
      <c r="G10" s="61"/>
      <c r="H10" s="61"/>
      <c r="I10" s="61"/>
      <c r="J10" s="61"/>
    </row>
    <row r="11" spans="1:10" x14ac:dyDescent="0.25">
      <c r="A11" s="9"/>
      <c r="B11" s="9"/>
      <c r="C11" s="16" t="s">
        <v>45</v>
      </c>
      <c r="D11" s="16" t="s">
        <v>46</v>
      </c>
      <c r="E11" s="69"/>
      <c r="F11" s="61"/>
      <c r="G11" s="61"/>
      <c r="H11" s="61"/>
      <c r="I11" s="61"/>
      <c r="J11" s="61"/>
    </row>
    <row r="12" spans="1:10" x14ac:dyDescent="0.25">
      <c r="A12" s="9"/>
      <c r="B12" s="25" t="s">
        <v>34</v>
      </c>
      <c r="C12" s="16"/>
      <c r="D12" s="16"/>
      <c r="E12" s="69"/>
      <c r="F12" s="61"/>
      <c r="G12" s="61"/>
      <c r="H12" s="61"/>
      <c r="I12" s="61"/>
      <c r="J12" s="61"/>
    </row>
    <row r="13" spans="1:10" x14ac:dyDescent="0.25">
      <c r="A13" s="9"/>
      <c r="B13" s="14">
        <v>84</v>
      </c>
      <c r="C13" s="14"/>
      <c r="D13" s="14" t="s">
        <v>30</v>
      </c>
      <c r="E13" s="68"/>
      <c r="F13" s="61"/>
      <c r="G13" s="61"/>
      <c r="H13" s="61"/>
      <c r="I13" s="61"/>
      <c r="J13" s="61"/>
    </row>
    <row r="14" spans="1:10" ht="25.5" x14ac:dyDescent="0.25">
      <c r="A14" s="10"/>
      <c r="B14" s="10"/>
      <c r="C14" s="11" t="s">
        <v>58</v>
      </c>
      <c r="D14" s="15" t="s">
        <v>59</v>
      </c>
      <c r="E14" s="70"/>
      <c r="F14" s="61"/>
      <c r="G14" s="61"/>
      <c r="H14" s="61"/>
      <c r="I14" s="61"/>
      <c r="J14" s="61"/>
    </row>
    <row r="15" spans="1:10" ht="25.5" x14ac:dyDescent="0.25">
      <c r="A15" s="12">
        <v>5</v>
      </c>
      <c r="B15" s="13"/>
      <c r="C15" s="13"/>
      <c r="D15" s="23" t="s">
        <v>24</v>
      </c>
      <c r="E15" s="67">
        <v>0</v>
      </c>
      <c r="F15" s="61">
        <v>0</v>
      </c>
      <c r="G15" s="61">
        <v>0</v>
      </c>
      <c r="H15" s="61">
        <v>0</v>
      </c>
      <c r="I15" s="61" t="s">
        <v>167</v>
      </c>
      <c r="J15" s="61" t="s">
        <v>167</v>
      </c>
    </row>
    <row r="16" spans="1:10" ht="25.5" x14ac:dyDescent="0.25">
      <c r="A16" s="14"/>
      <c r="B16" s="14">
        <v>54</v>
      </c>
      <c r="C16" s="14"/>
      <c r="D16" s="24" t="s">
        <v>31</v>
      </c>
      <c r="E16" s="71"/>
      <c r="F16" s="61"/>
      <c r="G16" s="61"/>
      <c r="H16" s="61"/>
      <c r="I16" s="61"/>
      <c r="J16" s="62"/>
    </row>
    <row r="17" spans="1:10" x14ac:dyDescent="0.25">
      <c r="A17" s="10"/>
      <c r="B17" s="10"/>
      <c r="C17" s="11" t="s">
        <v>49</v>
      </c>
      <c r="D17" s="11" t="s">
        <v>13</v>
      </c>
      <c r="E17" s="72"/>
      <c r="F17" s="61"/>
      <c r="G17" s="61"/>
      <c r="H17" s="61"/>
      <c r="I17" s="61"/>
      <c r="J17" s="61"/>
    </row>
    <row r="18" spans="1:10" x14ac:dyDescent="0.25">
      <c r="A18" s="10"/>
      <c r="B18" s="10"/>
      <c r="C18" s="16" t="s">
        <v>45</v>
      </c>
      <c r="D18" s="16" t="s">
        <v>46</v>
      </c>
      <c r="E18" s="73"/>
      <c r="F18" s="61"/>
      <c r="G18" s="61"/>
      <c r="H18" s="61"/>
      <c r="I18" s="61"/>
      <c r="J18" s="61"/>
    </row>
    <row r="19" spans="1:10" x14ac:dyDescent="0.25">
      <c r="A19" s="14"/>
      <c r="B19" s="14"/>
      <c r="C19" s="11" t="s">
        <v>54</v>
      </c>
      <c r="D19" s="11" t="s">
        <v>55</v>
      </c>
      <c r="E19" s="72"/>
      <c r="F19" s="61"/>
      <c r="G19" s="61"/>
      <c r="H19" s="61"/>
      <c r="I19" s="61"/>
      <c r="J19" s="62"/>
    </row>
    <row r="20" spans="1:10" ht="25.5" x14ac:dyDescent="0.25">
      <c r="A20" s="10"/>
      <c r="B20" s="10"/>
      <c r="C20" s="11" t="s">
        <v>42</v>
      </c>
      <c r="D20" s="15" t="s">
        <v>43</v>
      </c>
      <c r="E20" s="74"/>
      <c r="F20" s="61"/>
      <c r="G20" s="61"/>
      <c r="H20" s="61"/>
      <c r="I20" s="61"/>
      <c r="J20" s="61"/>
    </row>
    <row r="21" spans="1:10" x14ac:dyDescent="0.25">
      <c r="A21" s="10"/>
      <c r="B21" s="25"/>
      <c r="C21" s="11" t="s">
        <v>52</v>
      </c>
      <c r="D21" s="11" t="s">
        <v>53</v>
      </c>
      <c r="E21" s="72"/>
      <c r="F21" s="61"/>
      <c r="G21" s="61"/>
      <c r="H21" s="61"/>
      <c r="I21" s="61"/>
      <c r="J21" s="61"/>
    </row>
    <row r="22" spans="1:10" x14ac:dyDescent="0.25">
      <c r="A22" s="10"/>
      <c r="B22" s="10"/>
      <c r="C22" s="11" t="s">
        <v>38</v>
      </c>
      <c r="D22" s="11" t="s">
        <v>39</v>
      </c>
      <c r="E22" s="72"/>
      <c r="F22" s="61"/>
      <c r="G22" s="61"/>
      <c r="H22" s="61"/>
      <c r="I22" s="61"/>
      <c r="J22" s="61"/>
    </row>
    <row r="23" spans="1:10" x14ac:dyDescent="0.25">
      <c r="A23" s="10"/>
      <c r="B23" s="25"/>
      <c r="C23" s="11" t="s">
        <v>40</v>
      </c>
      <c r="D23" s="11" t="s">
        <v>41</v>
      </c>
      <c r="E23" s="72"/>
      <c r="F23" s="61"/>
      <c r="G23" s="61"/>
      <c r="H23" s="61"/>
      <c r="I23" s="61"/>
      <c r="J23" s="61"/>
    </row>
    <row r="24" spans="1:10" s="38" customFormat="1" x14ac:dyDescent="0.25">
      <c r="A24" s="11"/>
      <c r="B24" s="16"/>
      <c r="C24" s="16" t="s">
        <v>47</v>
      </c>
      <c r="D24" s="16" t="s">
        <v>48</v>
      </c>
      <c r="E24" s="73"/>
      <c r="F24" s="75"/>
      <c r="G24" s="75"/>
      <c r="H24" s="75"/>
      <c r="I24" s="75"/>
      <c r="J24" s="75"/>
    </row>
    <row r="25" spans="1:10" x14ac:dyDescent="0.25">
      <c r="A25" s="14"/>
      <c r="B25" s="14"/>
      <c r="C25" s="11" t="s">
        <v>50</v>
      </c>
      <c r="D25" s="11" t="s">
        <v>51</v>
      </c>
      <c r="E25" s="72"/>
      <c r="F25" s="61"/>
      <c r="G25" s="61"/>
      <c r="H25" s="61"/>
      <c r="I25" s="61"/>
      <c r="J25" s="62"/>
    </row>
  </sheetData>
  <mergeCells count="4">
    <mergeCell ref="A5:J5"/>
    <mergeCell ref="A3:J3"/>
    <mergeCell ref="A1:J1"/>
    <mergeCell ref="A8:C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5"/>
  <sheetViews>
    <sheetView tabSelected="1" zoomScaleNormal="100" workbookViewId="0">
      <selection activeCell="H8" sqref="H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9.7109375" customWidth="1"/>
    <col min="4" max="4" width="41.28515625" customWidth="1"/>
    <col min="5" max="5" width="21.28515625" customWidth="1"/>
    <col min="6" max="7" width="25.28515625" customWidth="1"/>
    <col min="8" max="8" width="22.7109375" customWidth="1"/>
    <col min="9" max="9" width="8.140625" customWidth="1"/>
    <col min="10" max="10" width="8.42578125" customWidth="1"/>
  </cols>
  <sheetData>
    <row r="1" spans="1:10" ht="48.75" customHeight="1" x14ac:dyDescent="0.25">
      <c r="A1" s="163" t="s">
        <v>205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ht="18" x14ac:dyDescent="0.25">
      <c r="A2" s="4"/>
      <c r="B2" s="4"/>
      <c r="C2" s="4"/>
      <c r="D2" s="4"/>
      <c r="E2" s="22"/>
      <c r="F2" s="4"/>
      <c r="G2" s="4"/>
      <c r="H2" s="5"/>
      <c r="I2" s="5"/>
    </row>
    <row r="3" spans="1:10" ht="24" customHeight="1" x14ac:dyDescent="0.25">
      <c r="A3" s="163" t="s">
        <v>25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10" ht="18" x14ac:dyDescent="0.25">
      <c r="A4" s="4"/>
      <c r="B4" s="4"/>
      <c r="C4" s="4"/>
      <c r="D4" s="4"/>
      <c r="E4" s="22"/>
      <c r="F4" s="4"/>
      <c r="G4" s="4"/>
      <c r="H4" s="5"/>
      <c r="I4" s="5"/>
    </row>
    <row r="5" spans="1:10" ht="27.75" customHeight="1" x14ac:dyDescent="0.25">
      <c r="A5" s="185" t="s">
        <v>27</v>
      </c>
      <c r="B5" s="211"/>
      <c r="C5" s="212"/>
      <c r="D5" s="17" t="s">
        <v>28</v>
      </c>
      <c r="E5" s="17" t="s">
        <v>183</v>
      </c>
      <c r="F5" s="18" t="s">
        <v>206</v>
      </c>
      <c r="G5" s="18" t="s">
        <v>203</v>
      </c>
      <c r="H5" s="18" t="s">
        <v>204</v>
      </c>
      <c r="I5" s="18" t="s">
        <v>161</v>
      </c>
      <c r="J5" s="18" t="s">
        <v>161</v>
      </c>
    </row>
    <row r="6" spans="1:10" ht="12.75" customHeight="1" x14ac:dyDescent="0.25">
      <c r="A6" s="97"/>
      <c r="B6" s="99">
        <v>1</v>
      </c>
      <c r="C6" s="98"/>
      <c r="D6" s="17">
        <v>2</v>
      </c>
      <c r="E6" s="17">
        <v>3</v>
      </c>
      <c r="F6" s="17">
        <v>4</v>
      </c>
      <c r="G6" s="17">
        <v>5</v>
      </c>
      <c r="H6" s="17">
        <v>6</v>
      </c>
      <c r="I6" s="100" t="s">
        <v>195</v>
      </c>
      <c r="J6" s="100" t="s">
        <v>166</v>
      </c>
    </row>
    <row r="7" spans="1:10" ht="41.25" customHeight="1" x14ac:dyDescent="0.25">
      <c r="A7" s="205" t="s">
        <v>155</v>
      </c>
      <c r="B7" s="206"/>
      <c r="C7" s="207"/>
      <c r="D7" s="17" t="s">
        <v>235</v>
      </c>
      <c r="E7" s="65">
        <f>E8+E106</f>
        <v>610837.64</v>
      </c>
      <c r="F7" s="65">
        <f>F8+F106</f>
        <v>1259306.5</v>
      </c>
      <c r="G7" s="65">
        <f>G8+G106</f>
        <v>1471160.62</v>
      </c>
      <c r="H7" s="65">
        <f>H8+H106</f>
        <v>649956.48</v>
      </c>
      <c r="I7" s="65">
        <f t="shared" ref="I7:I45" si="0">(H7/E7)*100</f>
        <v>106.40413056405626</v>
      </c>
      <c r="J7" s="65">
        <f t="shared" ref="J7:J45" si="1">(H7/G7)*100</f>
        <v>44.179844890084127</v>
      </c>
    </row>
    <row r="8" spans="1:10" x14ac:dyDescent="0.25">
      <c r="A8" s="202" t="s">
        <v>120</v>
      </c>
      <c r="B8" s="203"/>
      <c r="C8" s="204"/>
      <c r="D8" s="115" t="s">
        <v>121</v>
      </c>
      <c r="E8" s="116">
        <f>E9+E16+E21+E47+E60+E26+E43+E53+E33+E99+E92</f>
        <v>43736.75</v>
      </c>
      <c r="F8" s="116">
        <f>F9+F16+F21+F47+F60+F26+F43+F53+F33+F99+F92</f>
        <v>123530.28000000001</v>
      </c>
      <c r="G8" s="116">
        <f>G9+G16+G21+G47+G60+G26+G43+G53+G33+G99+G92</f>
        <v>168577.64</v>
      </c>
      <c r="H8" s="116">
        <f>H9+H16+H21+H47+H60+H26+H43+H53+H33+H99+H92</f>
        <v>81317.56</v>
      </c>
      <c r="I8" s="116">
        <f t="shared" si="0"/>
        <v>185.92501729095096</v>
      </c>
      <c r="J8" s="116">
        <f t="shared" si="1"/>
        <v>48.237453080966134</v>
      </c>
    </row>
    <row r="9" spans="1:10" ht="25.5" x14ac:dyDescent="0.25">
      <c r="A9" s="199" t="s">
        <v>122</v>
      </c>
      <c r="B9" s="200"/>
      <c r="C9" s="201"/>
      <c r="D9" s="27" t="s">
        <v>123</v>
      </c>
      <c r="E9" s="63">
        <f>E10+E14</f>
        <v>0</v>
      </c>
      <c r="F9" s="63">
        <f t="shared" ref="F9:H9" si="2">F10+F14</f>
        <v>0</v>
      </c>
      <c r="G9" s="63">
        <f t="shared" si="2"/>
        <v>70</v>
      </c>
      <c r="H9" s="63">
        <f t="shared" si="2"/>
        <v>70</v>
      </c>
      <c r="I9" s="63" t="e">
        <f t="shared" si="0"/>
        <v>#DIV/0!</v>
      </c>
      <c r="J9" s="63">
        <f t="shared" si="1"/>
        <v>100</v>
      </c>
    </row>
    <row r="10" spans="1:10" x14ac:dyDescent="0.25">
      <c r="A10" s="208" t="s">
        <v>124</v>
      </c>
      <c r="B10" s="209"/>
      <c r="C10" s="210"/>
      <c r="D10" s="109" t="s">
        <v>13</v>
      </c>
      <c r="E10" s="110">
        <f>E11</f>
        <v>0</v>
      </c>
      <c r="F10" s="110">
        <f t="shared" ref="F10:H10" si="3">F11</f>
        <v>0</v>
      </c>
      <c r="G10" s="110">
        <f t="shared" si="3"/>
        <v>70</v>
      </c>
      <c r="H10" s="110">
        <f t="shared" si="3"/>
        <v>70</v>
      </c>
      <c r="I10" s="65" t="e">
        <f t="shared" si="0"/>
        <v>#DIV/0!</v>
      </c>
      <c r="J10" s="65">
        <f t="shared" si="1"/>
        <v>100</v>
      </c>
    </row>
    <row r="11" spans="1:10" x14ac:dyDescent="0.25">
      <c r="A11" s="196">
        <v>3</v>
      </c>
      <c r="B11" s="197"/>
      <c r="C11" s="198"/>
      <c r="D11" s="26" t="s">
        <v>16</v>
      </c>
      <c r="E11" s="64">
        <f>E12+E13</f>
        <v>0</v>
      </c>
      <c r="F11" s="64">
        <f t="shared" ref="F11:G11" si="4">F12+F13</f>
        <v>0</v>
      </c>
      <c r="G11" s="64">
        <f t="shared" si="4"/>
        <v>70</v>
      </c>
      <c r="H11" s="64">
        <f t="shared" ref="H11" si="5">H12+H13</f>
        <v>70</v>
      </c>
      <c r="I11" s="63" t="e">
        <f t="shared" si="0"/>
        <v>#DIV/0!</v>
      </c>
      <c r="J11" s="63">
        <f t="shared" si="1"/>
        <v>100</v>
      </c>
    </row>
    <row r="12" spans="1:10" x14ac:dyDescent="0.25">
      <c r="A12" s="190">
        <v>31</v>
      </c>
      <c r="B12" s="191"/>
      <c r="C12" s="192"/>
      <c r="D12" s="26" t="s">
        <v>17</v>
      </c>
      <c r="E12" s="64">
        <v>0</v>
      </c>
      <c r="F12" s="61">
        <v>0</v>
      </c>
      <c r="G12" s="61">
        <v>0</v>
      </c>
      <c r="H12" s="61">
        <v>0</v>
      </c>
      <c r="I12" s="63" t="e">
        <f t="shared" si="0"/>
        <v>#DIV/0!</v>
      </c>
      <c r="J12" s="63" t="e">
        <f t="shared" si="1"/>
        <v>#DIV/0!</v>
      </c>
    </row>
    <row r="13" spans="1:10" x14ac:dyDescent="0.25">
      <c r="A13" s="190">
        <v>32</v>
      </c>
      <c r="B13" s="191"/>
      <c r="C13" s="192"/>
      <c r="D13" s="26" t="s">
        <v>29</v>
      </c>
      <c r="E13" s="64">
        <v>0</v>
      </c>
      <c r="F13" s="61">
        <v>0</v>
      </c>
      <c r="G13" s="61">
        <v>70</v>
      </c>
      <c r="H13" s="61">
        <v>70</v>
      </c>
      <c r="I13" s="63" t="e">
        <f t="shared" si="0"/>
        <v>#DIV/0!</v>
      </c>
      <c r="J13" s="63">
        <f t="shared" si="1"/>
        <v>100</v>
      </c>
    </row>
    <row r="14" spans="1:10" ht="15" customHeight="1" x14ac:dyDescent="0.25">
      <c r="A14" s="193" t="s">
        <v>168</v>
      </c>
      <c r="B14" s="194"/>
      <c r="C14" s="195"/>
      <c r="D14" s="111" t="s">
        <v>172</v>
      </c>
      <c r="E14" s="112">
        <f>E15</f>
        <v>0</v>
      </c>
      <c r="F14" s="112">
        <f t="shared" ref="F14:H14" si="6">F15</f>
        <v>0</v>
      </c>
      <c r="G14" s="112">
        <f t="shared" si="6"/>
        <v>0</v>
      </c>
      <c r="H14" s="112">
        <f t="shared" si="6"/>
        <v>0</v>
      </c>
      <c r="I14" s="65" t="e">
        <f t="shared" si="0"/>
        <v>#DIV/0!</v>
      </c>
      <c r="J14" s="65" t="e">
        <f t="shared" si="1"/>
        <v>#DIV/0!</v>
      </c>
    </row>
    <row r="15" spans="1:10" x14ac:dyDescent="0.25">
      <c r="A15" s="190">
        <v>32</v>
      </c>
      <c r="B15" s="191"/>
      <c r="C15" s="192"/>
      <c r="D15" s="104" t="s">
        <v>29</v>
      </c>
      <c r="E15" s="64">
        <v>0</v>
      </c>
      <c r="F15" s="108">
        <v>0</v>
      </c>
      <c r="G15" s="108">
        <v>0</v>
      </c>
      <c r="H15" s="108">
        <v>0</v>
      </c>
      <c r="I15" s="63" t="e">
        <f t="shared" si="0"/>
        <v>#DIV/0!</v>
      </c>
      <c r="J15" s="63" t="e">
        <f t="shared" si="1"/>
        <v>#DIV/0!</v>
      </c>
    </row>
    <row r="16" spans="1:10" ht="25.5" customHeight="1" x14ac:dyDescent="0.25">
      <c r="A16" s="199" t="s">
        <v>125</v>
      </c>
      <c r="B16" s="200"/>
      <c r="C16" s="201"/>
      <c r="D16" s="58" t="s">
        <v>126</v>
      </c>
      <c r="E16" s="63">
        <f>E17</f>
        <v>597.25</v>
      </c>
      <c r="F16" s="63">
        <f t="shared" ref="F16:F17" si="7">F17</f>
        <v>1313.95</v>
      </c>
      <c r="G16" s="63">
        <f t="shared" ref="G16:G17" si="8">G17</f>
        <v>1313.95</v>
      </c>
      <c r="H16" s="63">
        <f t="shared" ref="H16:H17" si="9">H17</f>
        <v>716.7</v>
      </c>
      <c r="I16" s="63">
        <f t="shared" si="0"/>
        <v>120.00000000000001</v>
      </c>
      <c r="J16" s="63">
        <f t="shared" si="1"/>
        <v>54.545454545454554</v>
      </c>
    </row>
    <row r="17" spans="1:12" ht="15" customHeight="1" x14ac:dyDescent="0.25">
      <c r="A17" s="193" t="s">
        <v>132</v>
      </c>
      <c r="B17" s="194"/>
      <c r="C17" s="195"/>
      <c r="D17" s="136" t="s">
        <v>55</v>
      </c>
      <c r="E17" s="113">
        <f>E18</f>
        <v>597.25</v>
      </c>
      <c r="F17" s="113">
        <f t="shared" si="7"/>
        <v>1313.95</v>
      </c>
      <c r="G17" s="113">
        <f t="shared" si="8"/>
        <v>1313.95</v>
      </c>
      <c r="H17" s="113">
        <f t="shared" si="9"/>
        <v>716.7</v>
      </c>
      <c r="I17" s="65">
        <f t="shared" si="0"/>
        <v>120.00000000000001</v>
      </c>
      <c r="J17" s="65">
        <f t="shared" si="1"/>
        <v>54.545454545454554</v>
      </c>
    </row>
    <row r="18" spans="1:12" x14ac:dyDescent="0.25">
      <c r="A18" s="196">
        <v>3</v>
      </c>
      <c r="B18" s="197"/>
      <c r="C18" s="198"/>
      <c r="D18" s="57" t="s">
        <v>16</v>
      </c>
      <c r="E18" s="64">
        <f>E19+E20</f>
        <v>597.25</v>
      </c>
      <c r="F18" s="64">
        <f t="shared" ref="F18" si="10">F19+F20</f>
        <v>1313.95</v>
      </c>
      <c r="G18" s="64">
        <f t="shared" ref="G18" si="11">G19+G20</f>
        <v>1313.95</v>
      </c>
      <c r="H18" s="64">
        <f t="shared" ref="H18" si="12">H19+H20</f>
        <v>716.7</v>
      </c>
      <c r="I18" s="63">
        <f t="shared" si="0"/>
        <v>120.00000000000001</v>
      </c>
      <c r="J18" s="63">
        <f t="shared" si="1"/>
        <v>54.545454545454554</v>
      </c>
    </row>
    <row r="19" spans="1:12" x14ac:dyDescent="0.25">
      <c r="A19" s="190">
        <v>31</v>
      </c>
      <c r="B19" s="191"/>
      <c r="C19" s="192"/>
      <c r="D19" s="57" t="s">
        <v>17</v>
      </c>
      <c r="E19" s="64">
        <v>0</v>
      </c>
      <c r="F19" s="61">
        <v>0</v>
      </c>
      <c r="G19" s="61">
        <v>0</v>
      </c>
      <c r="H19" s="61">
        <v>0</v>
      </c>
      <c r="I19" s="63" t="e">
        <f t="shared" si="0"/>
        <v>#DIV/0!</v>
      </c>
      <c r="J19" s="63" t="e">
        <f t="shared" si="1"/>
        <v>#DIV/0!</v>
      </c>
    </row>
    <row r="20" spans="1:12" x14ac:dyDescent="0.25">
      <c r="A20" s="190">
        <v>32</v>
      </c>
      <c r="B20" s="191"/>
      <c r="C20" s="192"/>
      <c r="D20" s="57" t="s">
        <v>29</v>
      </c>
      <c r="E20" s="64">
        <v>597.25</v>
      </c>
      <c r="F20" s="61">
        <v>1313.95</v>
      </c>
      <c r="G20" s="61">
        <v>1313.95</v>
      </c>
      <c r="H20" s="61">
        <v>716.7</v>
      </c>
      <c r="I20" s="63">
        <f t="shared" si="0"/>
        <v>120.00000000000001</v>
      </c>
      <c r="J20" s="63">
        <f t="shared" si="1"/>
        <v>54.545454545454554</v>
      </c>
    </row>
    <row r="21" spans="1:12" x14ac:dyDescent="0.25">
      <c r="A21" s="199" t="s">
        <v>127</v>
      </c>
      <c r="B21" s="200"/>
      <c r="C21" s="201"/>
      <c r="D21" s="58" t="s">
        <v>128</v>
      </c>
      <c r="E21" s="63">
        <f>E22</f>
        <v>0</v>
      </c>
      <c r="F21" s="63">
        <f t="shared" ref="F21:F22" si="13">F22</f>
        <v>20392.990000000002</v>
      </c>
      <c r="G21" s="63">
        <f t="shared" ref="G21:G22" si="14">G22</f>
        <v>32511.340000000004</v>
      </c>
      <c r="H21" s="63">
        <f t="shared" ref="H21:H22" si="15">H22</f>
        <v>12196.619999999999</v>
      </c>
      <c r="I21" s="63" t="e">
        <f t="shared" si="0"/>
        <v>#DIV/0!</v>
      </c>
      <c r="J21" s="63">
        <f t="shared" si="1"/>
        <v>37.514971699105601</v>
      </c>
    </row>
    <row r="22" spans="1:12" x14ac:dyDescent="0.25">
      <c r="A22" s="193" t="s">
        <v>124</v>
      </c>
      <c r="B22" s="194"/>
      <c r="C22" s="195"/>
      <c r="D22" s="111" t="s">
        <v>13</v>
      </c>
      <c r="E22" s="113">
        <f>E23</f>
        <v>0</v>
      </c>
      <c r="F22" s="113">
        <f t="shared" si="13"/>
        <v>20392.990000000002</v>
      </c>
      <c r="G22" s="113">
        <f t="shared" si="14"/>
        <v>32511.340000000004</v>
      </c>
      <c r="H22" s="113">
        <f t="shared" si="15"/>
        <v>12196.619999999999</v>
      </c>
      <c r="I22" s="65" t="e">
        <f t="shared" si="0"/>
        <v>#DIV/0!</v>
      </c>
      <c r="J22" s="65">
        <f t="shared" si="1"/>
        <v>37.514971699105601</v>
      </c>
    </row>
    <row r="23" spans="1:12" x14ac:dyDescent="0.25">
      <c r="A23" s="196">
        <v>3</v>
      </c>
      <c r="B23" s="197"/>
      <c r="C23" s="198"/>
      <c r="D23" s="57" t="s">
        <v>16</v>
      </c>
      <c r="E23" s="64">
        <f>E24+E25</f>
        <v>0</v>
      </c>
      <c r="F23" s="64">
        <f t="shared" ref="F23" si="16">F24+F25</f>
        <v>20392.990000000002</v>
      </c>
      <c r="G23" s="64">
        <f t="shared" ref="G23" si="17">G24+G25</f>
        <v>32511.340000000004</v>
      </c>
      <c r="H23" s="64">
        <f t="shared" ref="H23" si="18">H24+H25</f>
        <v>12196.619999999999</v>
      </c>
      <c r="I23" s="63" t="e">
        <f t="shared" si="0"/>
        <v>#DIV/0!</v>
      </c>
      <c r="J23" s="63">
        <f t="shared" si="1"/>
        <v>37.514971699105601</v>
      </c>
    </row>
    <row r="24" spans="1:12" x14ac:dyDescent="0.25">
      <c r="A24" s="190">
        <v>31</v>
      </c>
      <c r="B24" s="191"/>
      <c r="C24" s="192"/>
      <c r="D24" s="57" t="s">
        <v>17</v>
      </c>
      <c r="E24" s="64">
        <v>0</v>
      </c>
      <c r="F24" s="61">
        <v>16812.990000000002</v>
      </c>
      <c r="G24" s="61">
        <v>28887.33</v>
      </c>
      <c r="H24" s="61">
        <v>11170.22</v>
      </c>
      <c r="I24" s="63" t="e">
        <f t="shared" si="0"/>
        <v>#DIV/0!</v>
      </c>
      <c r="J24" s="63">
        <f t="shared" si="1"/>
        <v>38.66823275117499</v>
      </c>
    </row>
    <row r="25" spans="1:12" x14ac:dyDescent="0.25">
      <c r="A25" s="190">
        <v>32</v>
      </c>
      <c r="B25" s="191"/>
      <c r="C25" s="192"/>
      <c r="D25" s="57" t="s">
        <v>29</v>
      </c>
      <c r="E25" s="64">
        <v>0</v>
      </c>
      <c r="F25" s="61">
        <v>3580</v>
      </c>
      <c r="G25" s="61">
        <v>3624.01</v>
      </c>
      <c r="H25" s="61">
        <v>1026.4000000000001</v>
      </c>
      <c r="I25" s="63" t="e">
        <f t="shared" si="0"/>
        <v>#DIV/0!</v>
      </c>
      <c r="J25" s="63">
        <f t="shared" si="1"/>
        <v>28.322217653924795</v>
      </c>
    </row>
    <row r="26" spans="1:12" ht="25.5" customHeight="1" x14ac:dyDescent="0.25">
      <c r="A26" s="199" t="s">
        <v>175</v>
      </c>
      <c r="B26" s="200"/>
      <c r="C26" s="201"/>
      <c r="D26" s="124" t="s">
        <v>236</v>
      </c>
      <c r="E26" s="63">
        <f>E27+E30</f>
        <v>0</v>
      </c>
      <c r="F26" s="63">
        <f t="shared" ref="F26:H26" si="19">F27+F30</f>
        <v>0</v>
      </c>
      <c r="G26" s="63">
        <f t="shared" si="19"/>
        <v>9000</v>
      </c>
      <c r="H26" s="63">
        <f t="shared" si="19"/>
        <v>0</v>
      </c>
      <c r="I26" s="63" t="e">
        <f t="shared" si="0"/>
        <v>#DIV/0!</v>
      </c>
      <c r="J26" s="63">
        <f t="shared" si="1"/>
        <v>0</v>
      </c>
      <c r="L26" s="125"/>
    </row>
    <row r="27" spans="1:12" ht="15" customHeight="1" x14ac:dyDescent="0.25">
      <c r="A27" s="193" t="s">
        <v>209</v>
      </c>
      <c r="B27" s="194"/>
      <c r="C27" s="195"/>
      <c r="D27" s="119" t="s">
        <v>210</v>
      </c>
      <c r="E27" s="113">
        <f>E28</f>
        <v>0</v>
      </c>
      <c r="F27" s="113">
        <f t="shared" ref="F27:H27" si="20">F28</f>
        <v>0</v>
      </c>
      <c r="G27" s="113">
        <f t="shared" si="20"/>
        <v>0</v>
      </c>
      <c r="H27" s="113">
        <f t="shared" si="20"/>
        <v>0</v>
      </c>
      <c r="I27" s="65" t="e">
        <f t="shared" si="0"/>
        <v>#DIV/0!</v>
      </c>
      <c r="J27" s="65" t="e">
        <f t="shared" si="1"/>
        <v>#DIV/0!</v>
      </c>
    </row>
    <row r="28" spans="1:12" x14ac:dyDescent="0.25">
      <c r="A28" s="196">
        <v>3</v>
      </c>
      <c r="B28" s="197"/>
      <c r="C28" s="198"/>
      <c r="D28" s="123" t="s">
        <v>16</v>
      </c>
      <c r="E28" s="64">
        <f>E29</f>
        <v>0</v>
      </c>
      <c r="F28" s="64">
        <f t="shared" ref="F28:H28" si="21">F29</f>
        <v>0</v>
      </c>
      <c r="G28" s="64">
        <f t="shared" si="21"/>
        <v>0</v>
      </c>
      <c r="H28" s="64">
        <f t="shared" si="21"/>
        <v>0</v>
      </c>
      <c r="I28" s="63" t="e">
        <f t="shared" si="0"/>
        <v>#DIV/0!</v>
      </c>
      <c r="J28" s="63" t="e">
        <f t="shared" si="1"/>
        <v>#DIV/0!</v>
      </c>
    </row>
    <row r="29" spans="1:12" x14ac:dyDescent="0.25">
      <c r="A29" s="190">
        <v>37</v>
      </c>
      <c r="B29" s="191"/>
      <c r="C29" s="192"/>
      <c r="D29" s="123" t="s">
        <v>143</v>
      </c>
      <c r="E29" s="64">
        <v>0</v>
      </c>
      <c r="F29" s="108">
        <v>0</v>
      </c>
      <c r="G29" s="108">
        <v>0</v>
      </c>
      <c r="H29" s="108">
        <v>0</v>
      </c>
      <c r="I29" s="63" t="e">
        <f t="shared" si="0"/>
        <v>#DIV/0!</v>
      </c>
      <c r="J29" s="63" t="e">
        <f t="shared" si="1"/>
        <v>#DIV/0!</v>
      </c>
    </row>
    <row r="30" spans="1:12" ht="15" customHeight="1" x14ac:dyDescent="0.25">
      <c r="A30" s="193" t="s">
        <v>207</v>
      </c>
      <c r="B30" s="194"/>
      <c r="C30" s="195"/>
      <c r="D30" s="136" t="s">
        <v>208</v>
      </c>
      <c r="E30" s="113">
        <f>E31</f>
        <v>0</v>
      </c>
      <c r="F30" s="113">
        <f>F31</f>
        <v>0</v>
      </c>
      <c r="G30" s="113">
        <f>G31</f>
        <v>9000</v>
      </c>
      <c r="H30" s="113">
        <f>H31</f>
        <v>0</v>
      </c>
      <c r="I30" s="65" t="e">
        <f t="shared" ref="I30" si="22">(H30/E30)*100</f>
        <v>#DIV/0!</v>
      </c>
      <c r="J30" s="65">
        <f t="shared" ref="J30" si="23">(H30/G30)*100</f>
        <v>0</v>
      </c>
    </row>
    <row r="31" spans="1:12" x14ac:dyDescent="0.25">
      <c r="A31" s="196">
        <v>4</v>
      </c>
      <c r="B31" s="197"/>
      <c r="C31" s="198"/>
      <c r="D31" s="123" t="s">
        <v>145</v>
      </c>
      <c r="E31" s="64">
        <f>E32</f>
        <v>0</v>
      </c>
      <c r="F31" s="64">
        <f t="shared" ref="F31:H31" si="24">F32</f>
        <v>0</v>
      </c>
      <c r="G31" s="64">
        <f t="shared" si="24"/>
        <v>9000</v>
      </c>
      <c r="H31" s="64">
        <f t="shared" si="24"/>
        <v>0</v>
      </c>
      <c r="I31" s="63" t="e">
        <f t="shared" si="0"/>
        <v>#DIV/0!</v>
      </c>
      <c r="J31" s="63">
        <f t="shared" si="1"/>
        <v>0</v>
      </c>
    </row>
    <row r="32" spans="1:12" x14ac:dyDescent="0.25">
      <c r="A32" s="190">
        <v>42</v>
      </c>
      <c r="B32" s="191"/>
      <c r="C32" s="192"/>
      <c r="D32" s="123" t="s">
        <v>144</v>
      </c>
      <c r="E32" s="64">
        <v>0</v>
      </c>
      <c r="F32" s="108">
        <v>0</v>
      </c>
      <c r="G32" s="108">
        <v>9000</v>
      </c>
      <c r="H32" s="108">
        <v>0</v>
      </c>
      <c r="I32" s="63" t="e">
        <f t="shared" si="0"/>
        <v>#DIV/0!</v>
      </c>
      <c r="J32" s="63">
        <f t="shared" si="1"/>
        <v>0</v>
      </c>
    </row>
    <row r="33" spans="1:12" ht="25.5" customHeight="1" x14ac:dyDescent="0.25">
      <c r="A33" s="199" t="s">
        <v>186</v>
      </c>
      <c r="B33" s="200"/>
      <c r="C33" s="201"/>
      <c r="D33" s="131" t="s">
        <v>187</v>
      </c>
      <c r="E33" s="63">
        <f>E34+E37+E40</f>
        <v>0</v>
      </c>
      <c r="F33" s="63">
        <f t="shared" ref="F33:H33" si="25">F34+F37+F40</f>
        <v>1751.8</v>
      </c>
      <c r="G33" s="63">
        <f t="shared" si="25"/>
        <v>2600</v>
      </c>
      <c r="H33" s="63">
        <f t="shared" si="25"/>
        <v>0</v>
      </c>
      <c r="I33" s="63" t="e">
        <f t="shared" si="0"/>
        <v>#DIV/0!</v>
      </c>
      <c r="J33" s="63">
        <f t="shared" si="1"/>
        <v>0</v>
      </c>
    </row>
    <row r="34" spans="1:12" ht="15" customHeight="1" x14ac:dyDescent="0.25">
      <c r="A34" s="193" t="s">
        <v>211</v>
      </c>
      <c r="B34" s="194"/>
      <c r="C34" s="195"/>
      <c r="D34" s="132" t="s">
        <v>13</v>
      </c>
      <c r="E34" s="113">
        <f>E35+E43</f>
        <v>0</v>
      </c>
      <c r="F34" s="113">
        <f t="shared" ref="F34:H34" si="26">F35+F43</f>
        <v>0</v>
      </c>
      <c r="G34" s="113">
        <f t="shared" si="26"/>
        <v>1100</v>
      </c>
      <c r="H34" s="113">
        <f t="shared" si="26"/>
        <v>0</v>
      </c>
      <c r="I34" s="65" t="e">
        <f t="shared" si="0"/>
        <v>#DIV/0!</v>
      </c>
      <c r="J34" s="65">
        <f t="shared" si="1"/>
        <v>0</v>
      </c>
    </row>
    <row r="35" spans="1:12" x14ac:dyDescent="0.25">
      <c r="A35" s="196">
        <v>4</v>
      </c>
      <c r="B35" s="197"/>
      <c r="C35" s="198"/>
      <c r="D35" s="133" t="s">
        <v>145</v>
      </c>
      <c r="E35" s="64">
        <f>E36</f>
        <v>0</v>
      </c>
      <c r="F35" s="64">
        <f t="shared" ref="F35:H35" si="27">F36</f>
        <v>0</v>
      </c>
      <c r="G35" s="64">
        <f t="shared" si="27"/>
        <v>1100</v>
      </c>
      <c r="H35" s="64">
        <f t="shared" si="27"/>
        <v>0</v>
      </c>
      <c r="I35" s="63" t="e">
        <f t="shared" si="0"/>
        <v>#DIV/0!</v>
      </c>
      <c r="J35" s="63">
        <f t="shared" si="1"/>
        <v>0</v>
      </c>
    </row>
    <row r="36" spans="1:12" x14ac:dyDescent="0.25">
      <c r="A36" s="190">
        <v>42</v>
      </c>
      <c r="B36" s="191"/>
      <c r="C36" s="192"/>
      <c r="D36" s="133" t="s">
        <v>144</v>
      </c>
      <c r="E36" s="64">
        <v>0</v>
      </c>
      <c r="F36" s="108">
        <v>0</v>
      </c>
      <c r="G36" s="108">
        <v>1100</v>
      </c>
      <c r="H36" s="108">
        <v>0</v>
      </c>
      <c r="I36" s="63" t="e">
        <f t="shared" si="0"/>
        <v>#DIV/0!</v>
      </c>
      <c r="J36" s="63">
        <f t="shared" si="1"/>
        <v>0</v>
      </c>
    </row>
    <row r="37" spans="1:12" x14ac:dyDescent="0.25">
      <c r="A37" s="193" t="s">
        <v>212</v>
      </c>
      <c r="B37" s="194"/>
      <c r="C37" s="195"/>
      <c r="D37" s="136" t="s">
        <v>231</v>
      </c>
      <c r="E37" s="113">
        <f>E38+E46</f>
        <v>0</v>
      </c>
      <c r="F37" s="113">
        <f t="shared" ref="F37:H37" si="28">F38+F46</f>
        <v>1751.8</v>
      </c>
      <c r="G37" s="113">
        <f t="shared" si="28"/>
        <v>1500</v>
      </c>
      <c r="H37" s="113">
        <f t="shared" si="28"/>
        <v>0</v>
      </c>
      <c r="I37" s="65" t="e">
        <f t="shared" ref="I37:I39" si="29">(H37/E37)*100</f>
        <v>#DIV/0!</v>
      </c>
      <c r="J37" s="65">
        <f t="shared" ref="J37:J39" si="30">(H37/G37)*100</f>
        <v>0</v>
      </c>
    </row>
    <row r="38" spans="1:12" x14ac:dyDescent="0.25">
      <c r="A38" s="196">
        <v>4</v>
      </c>
      <c r="B38" s="197"/>
      <c r="C38" s="198"/>
      <c r="D38" s="137" t="s">
        <v>145</v>
      </c>
      <c r="E38" s="64">
        <f>E39</f>
        <v>0</v>
      </c>
      <c r="F38" s="64">
        <f t="shared" ref="F38:H38" si="31">F39</f>
        <v>1751.8</v>
      </c>
      <c r="G38" s="64">
        <f t="shared" si="31"/>
        <v>1500</v>
      </c>
      <c r="H38" s="64">
        <f t="shared" si="31"/>
        <v>0</v>
      </c>
      <c r="I38" s="63" t="e">
        <f t="shared" si="29"/>
        <v>#DIV/0!</v>
      </c>
      <c r="J38" s="63">
        <f t="shared" si="30"/>
        <v>0</v>
      </c>
    </row>
    <row r="39" spans="1:12" x14ac:dyDescent="0.25">
      <c r="A39" s="190">
        <v>42</v>
      </c>
      <c r="B39" s="191"/>
      <c r="C39" s="192"/>
      <c r="D39" s="137" t="s">
        <v>144</v>
      </c>
      <c r="E39" s="64">
        <v>0</v>
      </c>
      <c r="F39" s="108">
        <v>1751.8</v>
      </c>
      <c r="G39" s="108">
        <v>1500</v>
      </c>
      <c r="H39" s="108">
        <v>0</v>
      </c>
      <c r="I39" s="63" t="e">
        <f t="shared" si="29"/>
        <v>#DIV/0!</v>
      </c>
      <c r="J39" s="63">
        <f t="shared" si="30"/>
        <v>0</v>
      </c>
    </row>
    <row r="40" spans="1:12" ht="15" customHeight="1" x14ac:dyDescent="0.25">
      <c r="A40" s="193" t="s">
        <v>207</v>
      </c>
      <c r="B40" s="194"/>
      <c r="C40" s="195"/>
      <c r="D40" s="136" t="s">
        <v>208</v>
      </c>
      <c r="E40" s="113">
        <f>E41</f>
        <v>0</v>
      </c>
      <c r="F40" s="113">
        <f t="shared" ref="F40:H40" si="32">F41</f>
        <v>0</v>
      </c>
      <c r="G40" s="113">
        <f t="shared" si="32"/>
        <v>0</v>
      </c>
      <c r="H40" s="113">
        <f t="shared" si="32"/>
        <v>0</v>
      </c>
      <c r="I40" s="65" t="e">
        <f t="shared" ref="I40:I42" si="33">(H40/E40)*100</f>
        <v>#DIV/0!</v>
      </c>
      <c r="J40" s="65" t="e">
        <f t="shared" ref="J40:J42" si="34">(H40/G40)*100</f>
        <v>#DIV/0!</v>
      </c>
    </row>
    <row r="41" spans="1:12" x14ac:dyDescent="0.25">
      <c r="A41" s="196">
        <v>4</v>
      </c>
      <c r="B41" s="197"/>
      <c r="C41" s="198"/>
      <c r="D41" s="137" t="s">
        <v>145</v>
      </c>
      <c r="E41" s="64">
        <f>E42</f>
        <v>0</v>
      </c>
      <c r="F41" s="64">
        <f t="shared" ref="F41:H41" si="35">F42</f>
        <v>0</v>
      </c>
      <c r="G41" s="64">
        <f t="shared" si="35"/>
        <v>0</v>
      </c>
      <c r="H41" s="64">
        <f t="shared" si="35"/>
        <v>0</v>
      </c>
      <c r="I41" s="63" t="e">
        <f t="shared" si="33"/>
        <v>#DIV/0!</v>
      </c>
      <c r="J41" s="63" t="e">
        <f t="shared" si="34"/>
        <v>#DIV/0!</v>
      </c>
    </row>
    <row r="42" spans="1:12" x14ac:dyDescent="0.25">
      <c r="A42" s="190">
        <v>42</v>
      </c>
      <c r="B42" s="191"/>
      <c r="C42" s="192"/>
      <c r="D42" s="137" t="s">
        <v>144</v>
      </c>
      <c r="E42" s="64">
        <v>0</v>
      </c>
      <c r="F42" s="108">
        <v>0</v>
      </c>
      <c r="G42" s="108">
        <v>0</v>
      </c>
      <c r="H42" s="108">
        <v>0</v>
      </c>
      <c r="I42" s="63" t="e">
        <f t="shared" si="33"/>
        <v>#DIV/0!</v>
      </c>
      <c r="J42" s="63" t="e">
        <f t="shared" si="34"/>
        <v>#DIV/0!</v>
      </c>
    </row>
    <row r="43" spans="1:12" ht="24.75" customHeight="1" x14ac:dyDescent="0.25">
      <c r="A43" s="199" t="s">
        <v>163</v>
      </c>
      <c r="B43" s="200"/>
      <c r="C43" s="201"/>
      <c r="D43" s="124" t="s">
        <v>152</v>
      </c>
      <c r="E43" s="63">
        <f>E44</f>
        <v>0</v>
      </c>
      <c r="F43" s="63">
        <f t="shared" ref="F43:H45" si="36">F44</f>
        <v>0</v>
      </c>
      <c r="G43" s="63">
        <f t="shared" si="36"/>
        <v>0</v>
      </c>
      <c r="H43" s="63">
        <f t="shared" si="36"/>
        <v>0</v>
      </c>
      <c r="I43" s="63" t="e">
        <f t="shared" si="0"/>
        <v>#DIV/0!</v>
      </c>
      <c r="J43" s="63" t="e">
        <f t="shared" si="1"/>
        <v>#DIV/0!</v>
      </c>
      <c r="L43" s="126"/>
    </row>
    <row r="44" spans="1:12" ht="15" customHeight="1" x14ac:dyDescent="0.25">
      <c r="A44" s="193" t="s">
        <v>153</v>
      </c>
      <c r="B44" s="194"/>
      <c r="C44" s="195"/>
      <c r="D44" s="119" t="s">
        <v>154</v>
      </c>
      <c r="E44" s="113">
        <f>E45</f>
        <v>0</v>
      </c>
      <c r="F44" s="113">
        <f t="shared" si="36"/>
        <v>0</v>
      </c>
      <c r="G44" s="113">
        <f t="shared" si="36"/>
        <v>0</v>
      </c>
      <c r="H44" s="113">
        <f t="shared" si="36"/>
        <v>0</v>
      </c>
      <c r="I44" s="65" t="e">
        <f t="shared" si="0"/>
        <v>#DIV/0!</v>
      </c>
      <c r="J44" s="65" t="e">
        <f t="shared" si="1"/>
        <v>#DIV/0!</v>
      </c>
    </row>
    <row r="45" spans="1:12" x14ac:dyDescent="0.25">
      <c r="A45" s="196">
        <v>3</v>
      </c>
      <c r="B45" s="197"/>
      <c r="C45" s="198"/>
      <c r="D45" s="123" t="s">
        <v>16</v>
      </c>
      <c r="E45" s="64">
        <f>E46</f>
        <v>0</v>
      </c>
      <c r="F45" s="64">
        <f t="shared" si="36"/>
        <v>0</v>
      </c>
      <c r="G45" s="64">
        <f t="shared" si="36"/>
        <v>0</v>
      </c>
      <c r="H45" s="64">
        <f t="shared" si="36"/>
        <v>0</v>
      </c>
      <c r="I45" s="63" t="e">
        <f t="shared" si="0"/>
        <v>#DIV/0!</v>
      </c>
      <c r="J45" s="63" t="e">
        <f t="shared" si="1"/>
        <v>#DIV/0!</v>
      </c>
    </row>
    <row r="46" spans="1:12" x14ac:dyDescent="0.25">
      <c r="A46" s="190">
        <v>32</v>
      </c>
      <c r="B46" s="191"/>
      <c r="C46" s="192"/>
      <c r="D46" s="123" t="s">
        <v>29</v>
      </c>
      <c r="E46" s="64">
        <v>0</v>
      </c>
      <c r="F46" s="61">
        <v>0</v>
      </c>
      <c r="G46" s="61">
        <v>0</v>
      </c>
      <c r="H46" s="61">
        <v>0</v>
      </c>
      <c r="I46" s="63" t="e">
        <f t="shared" ref="I46:I78" si="37">(H46/E46)*100</f>
        <v>#DIV/0!</v>
      </c>
      <c r="J46" s="63" t="e">
        <f t="shared" ref="J46:J78" si="38">(H46/G46)*100</f>
        <v>#DIV/0!</v>
      </c>
    </row>
    <row r="47" spans="1:12" ht="25.5" x14ac:dyDescent="0.25">
      <c r="A47" s="199" t="s">
        <v>129</v>
      </c>
      <c r="B47" s="200"/>
      <c r="C47" s="201"/>
      <c r="D47" s="58" t="s">
        <v>130</v>
      </c>
      <c r="E47" s="63">
        <f>E48+E51</f>
        <v>10399.65</v>
      </c>
      <c r="F47" s="63">
        <f t="shared" ref="F47:H47" si="39">F48+F51</f>
        <v>30472.959999999999</v>
      </c>
      <c r="G47" s="63">
        <f t="shared" si="39"/>
        <v>29079.61</v>
      </c>
      <c r="H47" s="63">
        <f t="shared" si="39"/>
        <v>15173.35</v>
      </c>
      <c r="I47" s="63">
        <f t="shared" si="37"/>
        <v>145.90250633434781</v>
      </c>
      <c r="J47" s="63">
        <f t="shared" si="38"/>
        <v>52.178657141550389</v>
      </c>
      <c r="L47" s="126"/>
    </row>
    <row r="48" spans="1:12" x14ac:dyDescent="0.25">
      <c r="A48" s="193" t="s">
        <v>124</v>
      </c>
      <c r="B48" s="194"/>
      <c r="C48" s="195"/>
      <c r="D48" s="111" t="s">
        <v>13</v>
      </c>
      <c r="E48" s="113">
        <f>E49</f>
        <v>0</v>
      </c>
      <c r="F48" s="113">
        <f t="shared" ref="F48:H49" si="40">F49</f>
        <v>0</v>
      </c>
      <c r="G48" s="113">
        <f t="shared" si="40"/>
        <v>0</v>
      </c>
      <c r="H48" s="113">
        <f t="shared" si="40"/>
        <v>0</v>
      </c>
      <c r="I48" s="65" t="e">
        <f t="shared" si="37"/>
        <v>#DIV/0!</v>
      </c>
      <c r="J48" s="65" t="e">
        <f t="shared" si="38"/>
        <v>#DIV/0!</v>
      </c>
    </row>
    <row r="49" spans="1:12" x14ac:dyDescent="0.25">
      <c r="A49" s="196">
        <v>3</v>
      </c>
      <c r="B49" s="197"/>
      <c r="C49" s="198"/>
      <c r="D49" s="57" t="s">
        <v>16</v>
      </c>
      <c r="E49" s="64">
        <f>E50</f>
        <v>0</v>
      </c>
      <c r="F49" s="64">
        <f t="shared" si="40"/>
        <v>0</v>
      </c>
      <c r="G49" s="64">
        <f t="shared" si="40"/>
        <v>0</v>
      </c>
      <c r="H49" s="64">
        <f t="shared" si="40"/>
        <v>0</v>
      </c>
      <c r="I49" s="63" t="e">
        <f t="shared" si="37"/>
        <v>#DIV/0!</v>
      </c>
      <c r="J49" s="63" t="e">
        <f t="shared" si="38"/>
        <v>#DIV/0!</v>
      </c>
    </row>
    <row r="50" spans="1:12" x14ac:dyDescent="0.25">
      <c r="A50" s="190">
        <v>31</v>
      </c>
      <c r="B50" s="191"/>
      <c r="C50" s="192"/>
      <c r="D50" s="57" t="s">
        <v>17</v>
      </c>
      <c r="E50" s="64">
        <v>0</v>
      </c>
      <c r="F50" s="61">
        <v>0</v>
      </c>
      <c r="G50" s="61">
        <v>0</v>
      </c>
      <c r="H50" s="61">
        <v>0</v>
      </c>
      <c r="I50" s="63" t="e">
        <f t="shared" si="37"/>
        <v>#DIV/0!</v>
      </c>
      <c r="J50" s="63" t="e">
        <f t="shared" si="38"/>
        <v>#DIV/0!</v>
      </c>
    </row>
    <row r="51" spans="1:12" ht="15" customHeight="1" x14ac:dyDescent="0.25">
      <c r="A51" s="193" t="s">
        <v>207</v>
      </c>
      <c r="B51" s="194"/>
      <c r="C51" s="195"/>
      <c r="D51" s="136" t="s">
        <v>208</v>
      </c>
      <c r="E51" s="112">
        <f>E52</f>
        <v>10399.65</v>
      </c>
      <c r="F51" s="112">
        <f t="shared" ref="F51:H51" si="41">F52</f>
        <v>30472.959999999999</v>
      </c>
      <c r="G51" s="112">
        <f t="shared" si="41"/>
        <v>29079.61</v>
      </c>
      <c r="H51" s="112">
        <f t="shared" si="41"/>
        <v>15173.35</v>
      </c>
      <c r="I51" s="65">
        <f t="shared" si="37"/>
        <v>145.90250633434781</v>
      </c>
      <c r="J51" s="65">
        <f t="shared" si="38"/>
        <v>52.178657141550389</v>
      </c>
    </row>
    <row r="52" spans="1:12" x14ac:dyDescent="0.25">
      <c r="A52" s="190">
        <v>32</v>
      </c>
      <c r="B52" s="191"/>
      <c r="C52" s="192"/>
      <c r="D52" s="57" t="s">
        <v>29</v>
      </c>
      <c r="E52" s="64">
        <v>10399.65</v>
      </c>
      <c r="F52" s="61">
        <v>30472.959999999999</v>
      </c>
      <c r="G52" s="61">
        <v>29079.61</v>
      </c>
      <c r="H52" s="61">
        <v>15173.35</v>
      </c>
      <c r="I52" s="63">
        <f t="shared" si="37"/>
        <v>145.90250633434781</v>
      </c>
      <c r="J52" s="63">
        <f t="shared" si="38"/>
        <v>52.178657141550389</v>
      </c>
    </row>
    <row r="53" spans="1:12" ht="25.5" customHeight="1" x14ac:dyDescent="0.25">
      <c r="A53" s="199" t="s">
        <v>150</v>
      </c>
      <c r="B53" s="200"/>
      <c r="C53" s="201"/>
      <c r="D53" s="124" t="s">
        <v>151</v>
      </c>
      <c r="E53" s="63">
        <f>E54+E57</f>
        <v>0</v>
      </c>
      <c r="F53" s="63">
        <f t="shared" ref="F53:H53" si="42">F54+F57</f>
        <v>243</v>
      </c>
      <c r="G53" s="63">
        <f t="shared" si="42"/>
        <v>263</v>
      </c>
      <c r="H53" s="63">
        <f t="shared" si="42"/>
        <v>243</v>
      </c>
      <c r="I53" s="63" t="e">
        <f t="shared" si="37"/>
        <v>#DIV/0!</v>
      </c>
      <c r="J53" s="63">
        <f t="shared" si="38"/>
        <v>92.395437262357419</v>
      </c>
      <c r="L53" s="126"/>
    </row>
    <row r="54" spans="1:12" ht="15" customHeight="1" x14ac:dyDescent="0.25">
      <c r="A54" s="193" t="s">
        <v>137</v>
      </c>
      <c r="B54" s="194"/>
      <c r="C54" s="195"/>
      <c r="D54" s="119" t="s">
        <v>46</v>
      </c>
      <c r="E54" s="113">
        <f>E55</f>
        <v>0</v>
      </c>
      <c r="F54" s="113">
        <f t="shared" ref="F54:H58" si="43">F55</f>
        <v>0</v>
      </c>
      <c r="G54" s="113">
        <f t="shared" si="43"/>
        <v>20</v>
      </c>
      <c r="H54" s="113">
        <f t="shared" si="43"/>
        <v>0</v>
      </c>
      <c r="I54" s="65" t="e">
        <f t="shared" si="37"/>
        <v>#DIV/0!</v>
      </c>
      <c r="J54" s="65">
        <f t="shared" si="38"/>
        <v>0</v>
      </c>
    </row>
    <row r="55" spans="1:12" ht="15" customHeight="1" x14ac:dyDescent="0.25">
      <c r="A55" s="196">
        <v>3</v>
      </c>
      <c r="B55" s="197"/>
      <c r="C55" s="198"/>
      <c r="D55" s="123" t="s">
        <v>16</v>
      </c>
      <c r="E55" s="64">
        <f>E56</f>
        <v>0</v>
      </c>
      <c r="F55" s="64">
        <f t="shared" si="43"/>
        <v>0</v>
      </c>
      <c r="G55" s="64">
        <f t="shared" si="43"/>
        <v>20</v>
      </c>
      <c r="H55" s="64">
        <f t="shared" si="43"/>
        <v>0</v>
      </c>
      <c r="I55" s="63" t="e">
        <f t="shared" si="37"/>
        <v>#DIV/0!</v>
      </c>
      <c r="J55" s="63">
        <f t="shared" si="38"/>
        <v>0</v>
      </c>
    </row>
    <row r="56" spans="1:12" ht="15" customHeight="1" x14ac:dyDescent="0.25">
      <c r="A56" s="190">
        <v>38</v>
      </c>
      <c r="B56" s="191"/>
      <c r="C56" s="192"/>
      <c r="D56" s="123" t="s">
        <v>29</v>
      </c>
      <c r="E56" s="64">
        <v>0</v>
      </c>
      <c r="F56" s="61">
        <v>0</v>
      </c>
      <c r="G56" s="61">
        <v>20</v>
      </c>
      <c r="H56" s="61">
        <v>0</v>
      </c>
      <c r="I56" s="63" t="e">
        <f t="shared" si="37"/>
        <v>#DIV/0!</v>
      </c>
      <c r="J56" s="63">
        <f t="shared" si="38"/>
        <v>0</v>
      </c>
    </row>
    <row r="57" spans="1:12" ht="15" customHeight="1" x14ac:dyDescent="0.25">
      <c r="A57" s="193" t="s">
        <v>207</v>
      </c>
      <c r="B57" s="194"/>
      <c r="C57" s="195"/>
      <c r="D57" s="136" t="s">
        <v>208</v>
      </c>
      <c r="E57" s="113">
        <f>E58</f>
        <v>0</v>
      </c>
      <c r="F57" s="113">
        <f t="shared" si="43"/>
        <v>243</v>
      </c>
      <c r="G57" s="113">
        <f t="shared" si="43"/>
        <v>243</v>
      </c>
      <c r="H57" s="113">
        <f t="shared" si="43"/>
        <v>243</v>
      </c>
      <c r="I57" s="65" t="e">
        <f t="shared" si="37"/>
        <v>#DIV/0!</v>
      </c>
      <c r="J57" s="65">
        <f t="shared" si="38"/>
        <v>100</v>
      </c>
    </row>
    <row r="58" spans="1:12" x14ac:dyDescent="0.25">
      <c r="A58" s="196">
        <v>3</v>
      </c>
      <c r="B58" s="197"/>
      <c r="C58" s="198"/>
      <c r="D58" s="123" t="s">
        <v>16</v>
      </c>
      <c r="E58" s="64">
        <f>E59</f>
        <v>0</v>
      </c>
      <c r="F58" s="64">
        <f t="shared" si="43"/>
        <v>243</v>
      </c>
      <c r="G58" s="64">
        <f t="shared" si="43"/>
        <v>243</v>
      </c>
      <c r="H58" s="64">
        <f t="shared" si="43"/>
        <v>243</v>
      </c>
      <c r="I58" s="63" t="e">
        <f t="shared" si="37"/>
        <v>#DIV/0!</v>
      </c>
      <c r="J58" s="63">
        <f t="shared" si="38"/>
        <v>100</v>
      </c>
    </row>
    <row r="59" spans="1:12" ht="15" customHeight="1" x14ac:dyDescent="0.25">
      <c r="A59" s="190">
        <v>38</v>
      </c>
      <c r="B59" s="191"/>
      <c r="C59" s="192"/>
      <c r="D59" s="123" t="s">
        <v>29</v>
      </c>
      <c r="E59" s="64">
        <v>0</v>
      </c>
      <c r="F59" s="61">
        <v>243</v>
      </c>
      <c r="G59" s="61">
        <v>243</v>
      </c>
      <c r="H59" s="61">
        <v>243</v>
      </c>
      <c r="I59" s="63" t="e">
        <f t="shared" si="37"/>
        <v>#DIV/0!</v>
      </c>
      <c r="J59" s="63">
        <f t="shared" si="38"/>
        <v>100</v>
      </c>
    </row>
    <row r="60" spans="1:12" ht="25.5" customHeight="1" x14ac:dyDescent="0.25">
      <c r="A60" s="199" t="s">
        <v>131</v>
      </c>
      <c r="B60" s="200"/>
      <c r="C60" s="201"/>
      <c r="D60" s="58" t="s">
        <v>188</v>
      </c>
      <c r="E60" s="63">
        <f>E61+E80+E77+E84+E88+E65+E69+E73</f>
        <v>19621.97</v>
      </c>
      <c r="F60" s="63">
        <f t="shared" ref="F60:H60" si="44">F61+F80+F77+F84+F88+F65+F69+F73</f>
        <v>39545.58</v>
      </c>
      <c r="G60" s="63">
        <f t="shared" si="44"/>
        <v>39545.58</v>
      </c>
      <c r="H60" s="63">
        <f t="shared" si="44"/>
        <v>22386</v>
      </c>
      <c r="I60" s="63">
        <f t="shared" si="37"/>
        <v>114.0864041683888</v>
      </c>
      <c r="J60" s="63">
        <f t="shared" si="38"/>
        <v>56.608096277763529</v>
      </c>
      <c r="L60" s="127"/>
    </row>
    <row r="61" spans="1:12" ht="15" customHeight="1" x14ac:dyDescent="0.25">
      <c r="A61" s="193" t="s">
        <v>124</v>
      </c>
      <c r="B61" s="194"/>
      <c r="C61" s="195"/>
      <c r="D61" s="111" t="s">
        <v>13</v>
      </c>
      <c r="E61" s="113">
        <f>E62</f>
        <v>9035.91</v>
      </c>
      <c r="F61" s="113">
        <f t="shared" ref="F61" si="45">F62</f>
        <v>18210.740000000002</v>
      </c>
      <c r="G61" s="113">
        <f t="shared" ref="G61" si="46">G62</f>
        <v>18210.740000000002</v>
      </c>
      <c r="H61" s="113">
        <f t="shared" ref="H61" si="47">H62</f>
        <v>7753.3</v>
      </c>
      <c r="I61" s="65">
        <f t="shared" si="37"/>
        <v>85.805414175218658</v>
      </c>
      <c r="J61" s="65">
        <f t="shared" si="38"/>
        <v>42.575425271021381</v>
      </c>
    </row>
    <row r="62" spans="1:12" x14ac:dyDescent="0.25">
      <c r="A62" s="196">
        <v>3</v>
      </c>
      <c r="B62" s="197"/>
      <c r="C62" s="198"/>
      <c r="D62" s="57" t="s">
        <v>16</v>
      </c>
      <c r="E62" s="64">
        <f>E63+E64</f>
        <v>9035.91</v>
      </c>
      <c r="F62" s="64">
        <f t="shared" ref="F62" si="48">F63+F64</f>
        <v>18210.740000000002</v>
      </c>
      <c r="G62" s="64">
        <f t="shared" ref="G62" si="49">G63+G64</f>
        <v>18210.740000000002</v>
      </c>
      <c r="H62" s="64">
        <f t="shared" ref="H62" si="50">H63+H64</f>
        <v>7753.3</v>
      </c>
      <c r="I62" s="63">
        <f t="shared" si="37"/>
        <v>85.805414175218658</v>
      </c>
      <c r="J62" s="63">
        <f t="shared" si="38"/>
        <v>42.575425271021381</v>
      </c>
    </row>
    <row r="63" spans="1:12" x14ac:dyDescent="0.25">
      <c r="A63" s="190">
        <v>31</v>
      </c>
      <c r="B63" s="191"/>
      <c r="C63" s="192"/>
      <c r="D63" s="57" t="s">
        <v>17</v>
      </c>
      <c r="E63" s="64">
        <v>8312.56</v>
      </c>
      <c r="F63" s="61">
        <v>16589.97</v>
      </c>
      <c r="G63" s="61">
        <v>16589.97</v>
      </c>
      <c r="H63" s="61">
        <v>7044.31</v>
      </c>
      <c r="I63" s="63">
        <f t="shared" si="37"/>
        <v>84.742967268807689</v>
      </c>
      <c r="J63" s="63">
        <f t="shared" si="38"/>
        <v>42.461258218067904</v>
      </c>
    </row>
    <row r="64" spans="1:12" x14ac:dyDescent="0.25">
      <c r="A64" s="190">
        <v>32</v>
      </c>
      <c r="B64" s="191"/>
      <c r="C64" s="192"/>
      <c r="D64" s="57" t="s">
        <v>29</v>
      </c>
      <c r="E64" s="64">
        <v>723.35</v>
      </c>
      <c r="F64" s="61">
        <v>1620.77</v>
      </c>
      <c r="G64" s="61">
        <v>1620.77</v>
      </c>
      <c r="H64" s="61">
        <v>708.99</v>
      </c>
      <c r="I64" s="63">
        <f t="shared" si="37"/>
        <v>98.014792285892028</v>
      </c>
      <c r="J64" s="63">
        <f t="shared" si="38"/>
        <v>43.744022902694404</v>
      </c>
    </row>
    <row r="65" spans="1:10" x14ac:dyDescent="0.25">
      <c r="A65" s="193" t="s">
        <v>213</v>
      </c>
      <c r="B65" s="194"/>
      <c r="C65" s="195"/>
      <c r="D65" s="136" t="s">
        <v>214</v>
      </c>
      <c r="E65" s="113">
        <f>E66</f>
        <v>0</v>
      </c>
      <c r="F65" s="113">
        <f t="shared" ref="F65:H65" si="51">F66</f>
        <v>7773.97</v>
      </c>
      <c r="G65" s="113">
        <f t="shared" si="51"/>
        <v>7773.97</v>
      </c>
      <c r="H65" s="113">
        <f t="shared" si="51"/>
        <v>5549.28</v>
      </c>
      <c r="I65" s="65" t="e">
        <f t="shared" ref="I65:I68" si="52">(H65/E65)*100</f>
        <v>#DIV/0!</v>
      </c>
      <c r="J65" s="65">
        <f t="shared" ref="J65:J68" si="53">(H65/G65)*100</f>
        <v>71.382832709670865</v>
      </c>
    </row>
    <row r="66" spans="1:10" x14ac:dyDescent="0.25">
      <c r="A66" s="196">
        <v>3</v>
      </c>
      <c r="B66" s="197"/>
      <c r="C66" s="198"/>
      <c r="D66" s="137" t="s">
        <v>16</v>
      </c>
      <c r="E66" s="64">
        <f>E67+E68</f>
        <v>0</v>
      </c>
      <c r="F66" s="64">
        <f t="shared" ref="F66:H66" si="54">F67+F68</f>
        <v>7773.97</v>
      </c>
      <c r="G66" s="64">
        <f t="shared" si="54"/>
        <v>7773.97</v>
      </c>
      <c r="H66" s="64">
        <f t="shared" si="54"/>
        <v>5549.28</v>
      </c>
      <c r="I66" s="63" t="e">
        <f t="shared" si="52"/>
        <v>#DIV/0!</v>
      </c>
      <c r="J66" s="63">
        <f t="shared" si="53"/>
        <v>71.382832709670865</v>
      </c>
    </row>
    <row r="67" spans="1:10" x14ac:dyDescent="0.25">
      <c r="A67" s="190">
        <v>31</v>
      </c>
      <c r="B67" s="191"/>
      <c r="C67" s="192"/>
      <c r="D67" s="137" t="s">
        <v>17</v>
      </c>
      <c r="E67" s="64">
        <v>0</v>
      </c>
      <c r="F67" s="61">
        <v>7082.08</v>
      </c>
      <c r="G67" s="61">
        <v>7082.08</v>
      </c>
      <c r="H67" s="61">
        <v>5120.88</v>
      </c>
      <c r="I67" s="63" t="e">
        <f t="shared" si="52"/>
        <v>#DIV/0!</v>
      </c>
      <c r="J67" s="63">
        <f t="shared" si="53"/>
        <v>72.307570657208061</v>
      </c>
    </row>
    <row r="68" spans="1:10" x14ac:dyDescent="0.25">
      <c r="A68" s="190">
        <v>32</v>
      </c>
      <c r="B68" s="191"/>
      <c r="C68" s="192"/>
      <c r="D68" s="137" t="s">
        <v>29</v>
      </c>
      <c r="E68" s="64">
        <v>0</v>
      </c>
      <c r="F68" s="61">
        <v>691.89</v>
      </c>
      <c r="G68" s="61">
        <v>691.89</v>
      </c>
      <c r="H68" s="61">
        <v>428.4</v>
      </c>
      <c r="I68" s="63" t="e">
        <f t="shared" si="52"/>
        <v>#DIV/0!</v>
      </c>
      <c r="J68" s="63">
        <f t="shared" si="53"/>
        <v>61.917356805272519</v>
      </c>
    </row>
    <row r="69" spans="1:10" x14ac:dyDescent="0.25">
      <c r="A69" s="193" t="s">
        <v>215</v>
      </c>
      <c r="B69" s="194"/>
      <c r="C69" s="195"/>
      <c r="D69" s="136" t="s">
        <v>216</v>
      </c>
      <c r="E69" s="113">
        <f>E70</f>
        <v>0</v>
      </c>
      <c r="F69" s="113">
        <f t="shared" ref="F69:H69" si="55">F70</f>
        <v>2034.1299999999999</v>
      </c>
      <c r="G69" s="113">
        <f t="shared" si="55"/>
        <v>2034.1299999999999</v>
      </c>
      <c r="H69" s="113">
        <f t="shared" si="55"/>
        <v>1362.53</v>
      </c>
      <c r="I69" s="65" t="e">
        <f t="shared" ref="I69:I72" si="56">(H69/E69)*100</f>
        <v>#DIV/0!</v>
      </c>
      <c r="J69" s="65">
        <f t="shared" ref="J69:J72" si="57">(H69/G69)*100</f>
        <v>66.983427804515941</v>
      </c>
    </row>
    <row r="70" spans="1:10" x14ac:dyDescent="0.25">
      <c r="A70" s="196">
        <v>3</v>
      </c>
      <c r="B70" s="197"/>
      <c r="C70" s="198"/>
      <c r="D70" s="137" t="s">
        <v>16</v>
      </c>
      <c r="E70" s="64">
        <f>E71+E72</f>
        <v>0</v>
      </c>
      <c r="F70" s="64">
        <f t="shared" ref="F70:H70" si="58">F71+F72</f>
        <v>2034.1299999999999</v>
      </c>
      <c r="G70" s="64">
        <f t="shared" si="58"/>
        <v>2034.1299999999999</v>
      </c>
      <c r="H70" s="64">
        <f t="shared" si="58"/>
        <v>1362.53</v>
      </c>
      <c r="I70" s="63" t="e">
        <f t="shared" si="56"/>
        <v>#DIV/0!</v>
      </c>
      <c r="J70" s="63">
        <f t="shared" si="57"/>
        <v>66.983427804515941</v>
      </c>
    </row>
    <row r="71" spans="1:10" x14ac:dyDescent="0.25">
      <c r="A71" s="190">
        <v>31</v>
      </c>
      <c r="B71" s="191"/>
      <c r="C71" s="192"/>
      <c r="D71" s="137" t="s">
        <v>17</v>
      </c>
      <c r="E71" s="64">
        <v>0</v>
      </c>
      <c r="F71" s="61">
        <v>1853.09</v>
      </c>
      <c r="G71" s="61">
        <v>1853.09</v>
      </c>
      <c r="H71" s="61">
        <v>1237.93</v>
      </c>
      <c r="I71" s="63" t="e">
        <f t="shared" si="56"/>
        <v>#DIV/0!</v>
      </c>
      <c r="J71" s="63">
        <f t="shared" si="57"/>
        <v>66.803555143031375</v>
      </c>
    </row>
    <row r="72" spans="1:10" x14ac:dyDescent="0.25">
      <c r="A72" s="190">
        <v>32</v>
      </c>
      <c r="B72" s="191"/>
      <c r="C72" s="192"/>
      <c r="D72" s="137" t="s">
        <v>29</v>
      </c>
      <c r="E72" s="64">
        <v>0</v>
      </c>
      <c r="F72" s="61">
        <v>181.04</v>
      </c>
      <c r="G72" s="61">
        <v>181.04</v>
      </c>
      <c r="H72" s="61">
        <v>124.6</v>
      </c>
      <c r="I72" s="63" t="e">
        <f t="shared" si="56"/>
        <v>#DIV/0!</v>
      </c>
      <c r="J72" s="63">
        <f t="shared" si="57"/>
        <v>68.824569155987632</v>
      </c>
    </row>
    <row r="73" spans="1:10" x14ac:dyDescent="0.25">
      <c r="A73" s="193" t="s">
        <v>217</v>
      </c>
      <c r="B73" s="194"/>
      <c r="C73" s="195"/>
      <c r="D73" s="136" t="s">
        <v>218</v>
      </c>
      <c r="E73" s="113">
        <f>E74</f>
        <v>0</v>
      </c>
      <c r="F73" s="113">
        <f t="shared" ref="F73:H73" si="59">F74</f>
        <v>11526.74</v>
      </c>
      <c r="G73" s="113">
        <f t="shared" si="59"/>
        <v>11526.74</v>
      </c>
      <c r="H73" s="113">
        <f t="shared" si="59"/>
        <v>7720.89</v>
      </c>
      <c r="I73" s="65" t="e">
        <f t="shared" ref="I73:I76" si="60">(H73/E73)*100</f>
        <v>#DIV/0!</v>
      </c>
      <c r="J73" s="65">
        <f t="shared" ref="J73:J76" si="61">(H73/G73)*100</f>
        <v>66.982425213026403</v>
      </c>
    </row>
    <row r="74" spans="1:10" x14ac:dyDescent="0.25">
      <c r="A74" s="196">
        <v>3</v>
      </c>
      <c r="B74" s="197"/>
      <c r="C74" s="198"/>
      <c r="D74" s="137" t="s">
        <v>16</v>
      </c>
      <c r="E74" s="64">
        <f>E75+E76</f>
        <v>0</v>
      </c>
      <c r="F74" s="64">
        <f t="shared" ref="F74:H74" si="62">F75+F76</f>
        <v>11526.74</v>
      </c>
      <c r="G74" s="64">
        <f t="shared" si="62"/>
        <v>11526.74</v>
      </c>
      <c r="H74" s="64">
        <f t="shared" si="62"/>
        <v>7720.89</v>
      </c>
      <c r="I74" s="63" t="e">
        <f t="shared" si="60"/>
        <v>#DIV/0!</v>
      </c>
      <c r="J74" s="63">
        <f t="shared" si="61"/>
        <v>66.982425213026403</v>
      </c>
    </row>
    <row r="75" spans="1:10" x14ac:dyDescent="0.25">
      <c r="A75" s="190">
        <v>31</v>
      </c>
      <c r="B75" s="191"/>
      <c r="C75" s="192"/>
      <c r="D75" s="137" t="s">
        <v>17</v>
      </c>
      <c r="E75" s="64">
        <v>0</v>
      </c>
      <c r="F75" s="61">
        <v>10500.85</v>
      </c>
      <c r="G75" s="61">
        <v>10500.85</v>
      </c>
      <c r="H75" s="61">
        <v>7014.88</v>
      </c>
      <c r="I75" s="63" t="e">
        <f t="shared" si="60"/>
        <v>#DIV/0!</v>
      </c>
      <c r="J75" s="63">
        <f t="shared" si="61"/>
        <v>66.802973092654412</v>
      </c>
    </row>
    <row r="76" spans="1:10" x14ac:dyDescent="0.25">
      <c r="A76" s="190">
        <v>32</v>
      </c>
      <c r="B76" s="191"/>
      <c r="C76" s="192"/>
      <c r="D76" s="137" t="s">
        <v>29</v>
      </c>
      <c r="E76" s="64">
        <v>0</v>
      </c>
      <c r="F76" s="61">
        <v>1025.8900000000001</v>
      </c>
      <c r="G76" s="61">
        <v>1025.8900000000001</v>
      </c>
      <c r="H76" s="61">
        <v>706.01</v>
      </c>
      <c r="I76" s="63" t="e">
        <f t="shared" si="60"/>
        <v>#DIV/0!</v>
      </c>
      <c r="J76" s="63">
        <f t="shared" si="61"/>
        <v>68.819269122420522</v>
      </c>
    </row>
    <row r="77" spans="1:10" x14ac:dyDescent="0.25">
      <c r="A77" s="213" t="s">
        <v>153</v>
      </c>
      <c r="B77" s="214"/>
      <c r="C77" s="215"/>
      <c r="D77" s="114" t="s">
        <v>156</v>
      </c>
      <c r="E77" s="112">
        <f>E78+E79</f>
        <v>1587.8999999999999</v>
      </c>
      <c r="F77" s="112">
        <f t="shared" ref="F77:H77" si="63">F78+F79</f>
        <v>0</v>
      </c>
      <c r="G77" s="112">
        <f t="shared" si="63"/>
        <v>0</v>
      </c>
      <c r="H77" s="112">
        <f t="shared" si="63"/>
        <v>0</v>
      </c>
      <c r="I77" s="65">
        <f t="shared" si="37"/>
        <v>0</v>
      </c>
      <c r="J77" s="65" t="e">
        <f t="shared" si="38"/>
        <v>#DIV/0!</v>
      </c>
    </row>
    <row r="78" spans="1:10" x14ac:dyDescent="0.25">
      <c r="A78" s="105">
        <v>31</v>
      </c>
      <c r="B78" s="106"/>
      <c r="C78" s="107"/>
      <c r="D78" s="104" t="s">
        <v>170</v>
      </c>
      <c r="E78" s="64">
        <v>1460.79</v>
      </c>
      <c r="F78" s="108">
        <v>0</v>
      </c>
      <c r="G78" s="108">
        <v>0</v>
      </c>
      <c r="H78" s="108">
        <v>0</v>
      </c>
      <c r="I78" s="63">
        <f t="shared" si="37"/>
        <v>0</v>
      </c>
      <c r="J78" s="63" t="e">
        <f t="shared" si="38"/>
        <v>#DIV/0!</v>
      </c>
    </row>
    <row r="79" spans="1:10" x14ac:dyDescent="0.25">
      <c r="A79" s="120">
        <v>32</v>
      </c>
      <c r="B79" s="121"/>
      <c r="C79" s="122"/>
      <c r="D79" s="123" t="s">
        <v>29</v>
      </c>
      <c r="E79" s="64">
        <v>127.11</v>
      </c>
      <c r="F79" s="108">
        <v>0</v>
      </c>
      <c r="G79" s="108">
        <v>0</v>
      </c>
      <c r="H79" s="108">
        <v>0</v>
      </c>
      <c r="I79" s="63">
        <f t="shared" ref="I79:I117" si="64">(H79/E79)*100</f>
        <v>0</v>
      </c>
      <c r="J79" s="63" t="e">
        <f t="shared" ref="J79:J117" si="65">(H79/G79)*100</f>
        <v>#DIV/0!</v>
      </c>
    </row>
    <row r="80" spans="1:10" x14ac:dyDescent="0.25">
      <c r="A80" s="193" t="s">
        <v>189</v>
      </c>
      <c r="B80" s="194"/>
      <c r="C80" s="195"/>
      <c r="D80" s="111" t="s">
        <v>190</v>
      </c>
      <c r="E80" s="113">
        <f>E81</f>
        <v>0</v>
      </c>
      <c r="F80" s="113">
        <f t="shared" ref="F80" si="66">F81</f>
        <v>0</v>
      </c>
      <c r="G80" s="113">
        <f t="shared" ref="G80" si="67">G81</f>
        <v>0</v>
      </c>
      <c r="H80" s="113">
        <f t="shared" ref="H80" si="68">H81</f>
        <v>0</v>
      </c>
      <c r="I80" s="65" t="e">
        <f t="shared" si="64"/>
        <v>#DIV/0!</v>
      </c>
      <c r="J80" s="65" t="e">
        <f t="shared" si="65"/>
        <v>#DIV/0!</v>
      </c>
    </row>
    <row r="81" spans="1:10" x14ac:dyDescent="0.25">
      <c r="A81" s="196">
        <v>3</v>
      </c>
      <c r="B81" s="197"/>
      <c r="C81" s="198"/>
      <c r="D81" s="57" t="s">
        <v>16</v>
      </c>
      <c r="E81" s="64">
        <f>E82+E83</f>
        <v>0</v>
      </c>
      <c r="F81" s="64">
        <f t="shared" ref="F81" si="69">F82+F83</f>
        <v>0</v>
      </c>
      <c r="G81" s="64">
        <f t="shared" ref="G81" si="70">G82+G83</f>
        <v>0</v>
      </c>
      <c r="H81" s="64">
        <f t="shared" ref="H81" si="71">H82+H83</f>
        <v>0</v>
      </c>
      <c r="I81" s="63" t="e">
        <f t="shared" si="64"/>
        <v>#DIV/0!</v>
      </c>
      <c r="J81" s="63" t="e">
        <f t="shared" si="65"/>
        <v>#DIV/0!</v>
      </c>
    </row>
    <row r="82" spans="1:10" x14ac:dyDescent="0.25">
      <c r="A82" s="190">
        <v>31</v>
      </c>
      <c r="B82" s="191"/>
      <c r="C82" s="192"/>
      <c r="D82" s="57" t="s">
        <v>17</v>
      </c>
      <c r="E82" s="64">
        <v>0</v>
      </c>
      <c r="F82" s="61">
        <v>0</v>
      </c>
      <c r="G82" s="61">
        <v>0</v>
      </c>
      <c r="H82" s="61">
        <v>0</v>
      </c>
      <c r="I82" s="63" t="e">
        <f t="shared" si="64"/>
        <v>#DIV/0!</v>
      </c>
      <c r="J82" s="63" t="e">
        <f t="shared" si="65"/>
        <v>#DIV/0!</v>
      </c>
    </row>
    <row r="83" spans="1:10" x14ac:dyDescent="0.25">
      <c r="A83" s="190">
        <v>32</v>
      </c>
      <c r="B83" s="191"/>
      <c r="C83" s="192"/>
      <c r="D83" s="57" t="s">
        <v>29</v>
      </c>
      <c r="E83" s="64">
        <v>0</v>
      </c>
      <c r="F83" s="61">
        <v>0</v>
      </c>
      <c r="G83" s="61">
        <v>0</v>
      </c>
      <c r="H83" s="61">
        <v>0</v>
      </c>
      <c r="I83" s="63" t="e">
        <f t="shared" si="64"/>
        <v>#DIV/0!</v>
      </c>
      <c r="J83" s="63" t="e">
        <f t="shared" si="65"/>
        <v>#DIV/0!</v>
      </c>
    </row>
    <row r="84" spans="1:10" x14ac:dyDescent="0.25">
      <c r="A84" s="193" t="s">
        <v>133</v>
      </c>
      <c r="B84" s="194"/>
      <c r="C84" s="195"/>
      <c r="D84" s="111" t="s">
        <v>134</v>
      </c>
      <c r="E84" s="113">
        <f>E85</f>
        <v>8998.16</v>
      </c>
      <c r="F84" s="113">
        <f t="shared" ref="F84" si="72">F85</f>
        <v>0</v>
      </c>
      <c r="G84" s="113">
        <f t="shared" ref="G84" si="73">G85</f>
        <v>0</v>
      </c>
      <c r="H84" s="113">
        <f t="shared" ref="H84" si="74">H85</f>
        <v>0</v>
      </c>
      <c r="I84" s="65">
        <f t="shared" si="64"/>
        <v>0</v>
      </c>
      <c r="J84" s="65" t="e">
        <f t="shared" si="65"/>
        <v>#DIV/0!</v>
      </c>
    </row>
    <row r="85" spans="1:10" x14ac:dyDescent="0.25">
      <c r="A85" s="196">
        <v>3</v>
      </c>
      <c r="B85" s="197"/>
      <c r="C85" s="198"/>
      <c r="D85" s="57" t="s">
        <v>16</v>
      </c>
      <c r="E85" s="64">
        <f>E86+E87</f>
        <v>8998.16</v>
      </c>
      <c r="F85" s="64">
        <f t="shared" ref="F85" si="75">F86+F87</f>
        <v>0</v>
      </c>
      <c r="G85" s="64">
        <f t="shared" ref="G85" si="76">G86+G87</f>
        <v>0</v>
      </c>
      <c r="H85" s="64">
        <f t="shared" ref="H85" si="77">H86+H87</f>
        <v>0</v>
      </c>
      <c r="I85" s="63">
        <f t="shared" si="64"/>
        <v>0</v>
      </c>
      <c r="J85" s="63" t="e">
        <f t="shared" si="65"/>
        <v>#DIV/0!</v>
      </c>
    </row>
    <row r="86" spans="1:10" x14ac:dyDescent="0.25">
      <c r="A86" s="190">
        <v>31</v>
      </c>
      <c r="B86" s="191"/>
      <c r="C86" s="192"/>
      <c r="D86" s="57" t="s">
        <v>17</v>
      </c>
      <c r="E86" s="64">
        <v>8277.82</v>
      </c>
      <c r="F86" s="61">
        <v>0</v>
      </c>
      <c r="G86" s="61">
        <v>0</v>
      </c>
      <c r="H86" s="61">
        <v>0</v>
      </c>
      <c r="I86" s="63">
        <f t="shared" si="64"/>
        <v>0</v>
      </c>
      <c r="J86" s="63" t="e">
        <f t="shared" si="65"/>
        <v>#DIV/0!</v>
      </c>
    </row>
    <row r="87" spans="1:10" x14ac:dyDescent="0.25">
      <c r="A87" s="190">
        <v>32</v>
      </c>
      <c r="B87" s="191"/>
      <c r="C87" s="192"/>
      <c r="D87" s="57" t="s">
        <v>29</v>
      </c>
      <c r="E87" s="64">
        <v>720.34</v>
      </c>
      <c r="F87" s="61">
        <v>0</v>
      </c>
      <c r="G87" s="61">
        <v>0</v>
      </c>
      <c r="H87" s="61">
        <v>0</v>
      </c>
      <c r="I87" s="63">
        <f t="shared" si="64"/>
        <v>0</v>
      </c>
      <c r="J87" s="63" t="e">
        <f t="shared" si="65"/>
        <v>#DIV/0!</v>
      </c>
    </row>
    <row r="88" spans="1:10" x14ac:dyDescent="0.25">
      <c r="A88" s="193" t="s">
        <v>174</v>
      </c>
      <c r="B88" s="194"/>
      <c r="C88" s="195"/>
      <c r="D88" s="111" t="s">
        <v>169</v>
      </c>
      <c r="E88" s="113">
        <f>E89</f>
        <v>0</v>
      </c>
      <c r="F88" s="113">
        <f t="shared" ref="F88" si="78">F89</f>
        <v>0</v>
      </c>
      <c r="G88" s="113">
        <f t="shared" ref="G88:H88" si="79">G89</f>
        <v>0</v>
      </c>
      <c r="H88" s="113">
        <f t="shared" si="79"/>
        <v>0</v>
      </c>
      <c r="I88" s="65" t="e">
        <f t="shared" si="64"/>
        <v>#DIV/0!</v>
      </c>
      <c r="J88" s="65" t="e">
        <f t="shared" si="65"/>
        <v>#DIV/0!</v>
      </c>
    </row>
    <row r="89" spans="1:10" x14ac:dyDescent="0.25">
      <c r="A89" s="196">
        <v>3</v>
      </c>
      <c r="B89" s="197"/>
      <c r="C89" s="198"/>
      <c r="D89" s="57" t="s">
        <v>16</v>
      </c>
      <c r="E89" s="64">
        <f>E90+E91</f>
        <v>0</v>
      </c>
      <c r="F89" s="64">
        <f t="shared" ref="F89" si="80">F90+F91</f>
        <v>0</v>
      </c>
      <c r="G89" s="64">
        <f t="shared" ref="G89" si="81">G90+G91</f>
        <v>0</v>
      </c>
      <c r="H89" s="64">
        <f t="shared" ref="H89" si="82">H90+H91</f>
        <v>0</v>
      </c>
      <c r="I89" s="63" t="e">
        <f t="shared" si="64"/>
        <v>#DIV/0!</v>
      </c>
      <c r="J89" s="63" t="e">
        <f t="shared" si="65"/>
        <v>#DIV/0!</v>
      </c>
    </row>
    <row r="90" spans="1:10" x14ac:dyDescent="0.25">
      <c r="A90" s="190">
        <v>31</v>
      </c>
      <c r="B90" s="191"/>
      <c r="C90" s="192"/>
      <c r="D90" s="57" t="s">
        <v>17</v>
      </c>
      <c r="E90" s="64">
        <v>0</v>
      </c>
      <c r="F90" s="61">
        <v>0</v>
      </c>
      <c r="G90" s="61">
        <v>0</v>
      </c>
      <c r="H90" s="61">
        <v>0</v>
      </c>
      <c r="I90" s="63" t="e">
        <f t="shared" si="64"/>
        <v>#DIV/0!</v>
      </c>
      <c r="J90" s="63" t="e">
        <f t="shared" si="65"/>
        <v>#DIV/0!</v>
      </c>
    </row>
    <row r="91" spans="1:10" x14ac:dyDescent="0.25">
      <c r="A91" s="190">
        <v>32</v>
      </c>
      <c r="B91" s="191"/>
      <c r="C91" s="192"/>
      <c r="D91" s="57" t="s">
        <v>29</v>
      </c>
      <c r="E91" s="64">
        <v>0</v>
      </c>
      <c r="F91" s="61">
        <v>0</v>
      </c>
      <c r="G91" s="61">
        <v>0</v>
      </c>
      <c r="H91" s="61">
        <v>0</v>
      </c>
      <c r="I91" s="63" t="e">
        <f t="shared" si="64"/>
        <v>#DIV/0!</v>
      </c>
      <c r="J91" s="63" t="e">
        <f t="shared" si="65"/>
        <v>#DIV/0!</v>
      </c>
    </row>
    <row r="92" spans="1:10" ht="15" customHeight="1" x14ac:dyDescent="0.25">
      <c r="A92" s="199" t="s">
        <v>240</v>
      </c>
      <c r="B92" s="200"/>
      <c r="C92" s="201"/>
      <c r="D92" s="140" t="s">
        <v>239</v>
      </c>
      <c r="E92" s="63">
        <f>E93+E96</f>
        <v>13117.88</v>
      </c>
      <c r="F92" s="63">
        <f t="shared" ref="F92:H92" si="83">F93+F96</f>
        <v>29810</v>
      </c>
      <c r="G92" s="63">
        <f t="shared" si="83"/>
        <v>46432.69</v>
      </c>
      <c r="H92" s="63">
        <f t="shared" si="83"/>
        <v>22770.42</v>
      </c>
      <c r="I92" s="63">
        <f t="shared" ref="I92:I98" si="84">(H92/E92)*100</f>
        <v>173.58307897312676</v>
      </c>
      <c r="J92" s="63">
        <f t="shared" ref="J92:J98" si="85">(H92/G92)*100</f>
        <v>49.039631345933216</v>
      </c>
    </row>
    <row r="93" spans="1:10" ht="15" customHeight="1" x14ac:dyDescent="0.25">
      <c r="A93" s="193" t="s">
        <v>241</v>
      </c>
      <c r="B93" s="194"/>
      <c r="C93" s="195"/>
      <c r="D93" s="141" t="s">
        <v>41</v>
      </c>
      <c r="E93" s="113">
        <f>E94</f>
        <v>1031.55</v>
      </c>
      <c r="F93" s="113">
        <f t="shared" ref="F93:H97" si="86">F94</f>
        <v>29810</v>
      </c>
      <c r="G93" s="113">
        <f t="shared" si="86"/>
        <v>25000</v>
      </c>
      <c r="H93" s="113">
        <f t="shared" si="86"/>
        <v>1337.73</v>
      </c>
      <c r="I93" s="65">
        <f t="shared" si="84"/>
        <v>129.68154718627309</v>
      </c>
      <c r="J93" s="65">
        <f t="shared" si="85"/>
        <v>5.3509200000000003</v>
      </c>
    </row>
    <row r="94" spans="1:10" x14ac:dyDescent="0.25">
      <c r="A94" s="196">
        <v>3</v>
      </c>
      <c r="B94" s="197"/>
      <c r="C94" s="198"/>
      <c r="D94" s="142" t="s">
        <v>16</v>
      </c>
      <c r="E94" s="64">
        <f>E95</f>
        <v>1031.55</v>
      </c>
      <c r="F94" s="64">
        <f t="shared" si="86"/>
        <v>29810</v>
      </c>
      <c r="G94" s="64">
        <f t="shared" si="86"/>
        <v>25000</v>
      </c>
      <c r="H94" s="64">
        <f t="shared" si="86"/>
        <v>1337.73</v>
      </c>
      <c r="I94" s="63">
        <f t="shared" si="84"/>
        <v>129.68154718627309</v>
      </c>
      <c r="J94" s="63">
        <f t="shared" si="85"/>
        <v>5.3509200000000003</v>
      </c>
    </row>
    <row r="95" spans="1:10" x14ac:dyDescent="0.25">
      <c r="A95" s="190">
        <v>32</v>
      </c>
      <c r="B95" s="191"/>
      <c r="C95" s="192"/>
      <c r="D95" s="142" t="s">
        <v>29</v>
      </c>
      <c r="E95" s="64">
        <v>1031.55</v>
      </c>
      <c r="F95" s="61">
        <v>29810</v>
      </c>
      <c r="G95" s="61">
        <v>25000</v>
      </c>
      <c r="H95" s="61">
        <v>1337.73</v>
      </c>
      <c r="I95" s="63">
        <f t="shared" si="84"/>
        <v>129.68154718627309</v>
      </c>
      <c r="J95" s="63">
        <f t="shared" si="85"/>
        <v>5.3509200000000003</v>
      </c>
    </row>
    <row r="96" spans="1:10" ht="15" customHeight="1" x14ac:dyDescent="0.25">
      <c r="A96" s="193" t="s">
        <v>242</v>
      </c>
      <c r="B96" s="194"/>
      <c r="C96" s="195"/>
      <c r="D96" s="141" t="s">
        <v>243</v>
      </c>
      <c r="E96" s="113">
        <f>E97</f>
        <v>12086.33</v>
      </c>
      <c r="F96" s="113">
        <f t="shared" si="86"/>
        <v>0</v>
      </c>
      <c r="G96" s="113">
        <f t="shared" si="86"/>
        <v>21432.69</v>
      </c>
      <c r="H96" s="113">
        <f t="shared" si="86"/>
        <v>21432.69</v>
      </c>
      <c r="I96" s="65">
        <f t="shared" si="84"/>
        <v>177.33000836482208</v>
      </c>
      <c r="J96" s="65">
        <f t="shared" si="85"/>
        <v>100</v>
      </c>
    </row>
    <row r="97" spans="1:10" x14ac:dyDescent="0.25">
      <c r="A97" s="196">
        <v>3</v>
      </c>
      <c r="B97" s="197"/>
      <c r="C97" s="198"/>
      <c r="D97" s="142" t="s">
        <v>16</v>
      </c>
      <c r="E97" s="64">
        <f>E98</f>
        <v>12086.33</v>
      </c>
      <c r="F97" s="64">
        <f t="shared" si="86"/>
        <v>0</v>
      </c>
      <c r="G97" s="64">
        <f t="shared" si="86"/>
        <v>21432.69</v>
      </c>
      <c r="H97" s="64">
        <f t="shared" si="86"/>
        <v>21432.69</v>
      </c>
      <c r="I97" s="63">
        <f t="shared" si="84"/>
        <v>177.33000836482208</v>
      </c>
      <c r="J97" s="63">
        <f t="shared" si="85"/>
        <v>100</v>
      </c>
    </row>
    <row r="98" spans="1:10" x14ac:dyDescent="0.25">
      <c r="A98" s="190">
        <v>32</v>
      </c>
      <c r="B98" s="191"/>
      <c r="C98" s="192"/>
      <c r="D98" s="142" t="s">
        <v>29</v>
      </c>
      <c r="E98" s="64">
        <v>12086.33</v>
      </c>
      <c r="F98" s="61">
        <v>0</v>
      </c>
      <c r="G98" s="61">
        <v>21432.69</v>
      </c>
      <c r="H98" s="61">
        <v>21432.69</v>
      </c>
      <c r="I98" s="63">
        <f t="shared" si="84"/>
        <v>177.33000836482208</v>
      </c>
      <c r="J98" s="63">
        <f t="shared" si="85"/>
        <v>100</v>
      </c>
    </row>
    <row r="99" spans="1:10" ht="25.5" customHeight="1" x14ac:dyDescent="0.25">
      <c r="A99" s="199" t="s">
        <v>192</v>
      </c>
      <c r="B99" s="200"/>
      <c r="C99" s="201"/>
      <c r="D99" s="131" t="s">
        <v>191</v>
      </c>
      <c r="E99" s="63">
        <f>E100+E103</f>
        <v>0</v>
      </c>
      <c r="F99" s="63">
        <f t="shared" ref="F99:H99" si="87">F100+F103</f>
        <v>0</v>
      </c>
      <c r="G99" s="63">
        <f t="shared" si="87"/>
        <v>7761.4699999999993</v>
      </c>
      <c r="H99" s="63">
        <f t="shared" si="87"/>
        <v>7761.4699999999993</v>
      </c>
      <c r="I99" s="63" t="e">
        <f t="shared" si="64"/>
        <v>#DIV/0!</v>
      </c>
      <c r="J99" s="63">
        <f t="shared" si="65"/>
        <v>100</v>
      </c>
    </row>
    <row r="100" spans="1:10" ht="15" customHeight="1" x14ac:dyDescent="0.25">
      <c r="A100" s="193" t="s">
        <v>207</v>
      </c>
      <c r="B100" s="194"/>
      <c r="C100" s="195"/>
      <c r="D100" s="136" t="s">
        <v>208</v>
      </c>
      <c r="E100" s="113">
        <f>E101</f>
        <v>0</v>
      </c>
      <c r="F100" s="113">
        <f t="shared" ref="F100:H104" si="88">F101</f>
        <v>0</v>
      </c>
      <c r="G100" s="113">
        <f t="shared" si="88"/>
        <v>3564.47</v>
      </c>
      <c r="H100" s="113">
        <f t="shared" si="88"/>
        <v>3564.47</v>
      </c>
      <c r="I100" s="65" t="e">
        <f t="shared" si="64"/>
        <v>#DIV/0!</v>
      </c>
      <c r="J100" s="65">
        <f t="shared" si="65"/>
        <v>100</v>
      </c>
    </row>
    <row r="101" spans="1:10" x14ac:dyDescent="0.25">
      <c r="A101" s="196">
        <v>3</v>
      </c>
      <c r="B101" s="197"/>
      <c r="C101" s="198"/>
      <c r="D101" s="133" t="s">
        <v>16</v>
      </c>
      <c r="E101" s="64">
        <f>E102</f>
        <v>0</v>
      </c>
      <c r="F101" s="64">
        <f t="shared" si="88"/>
        <v>0</v>
      </c>
      <c r="G101" s="64">
        <f t="shared" si="88"/>
        <v>3564.47</v>
      </c>
      <c r="H101" s="64">
        <f t="shared" si="88"/>
        <v>3564.47</v>
      </c>
      <c r="I101" s="63" t="e">
        <f t="shared" si="64"/>
        <v>#DIV/0!</v>
      </c>
      <c r="J101" s="63">
        <f t="shared" si="65"/>
        <v>100</v>
      </c>
    </row>
    <row r="102" spans="1:10" x14ac:dyDescent="0.25">
      <c r="A102" s="190">
        <v>32</v>
      </c>
      <c r="B102" s="191"/>
      <c r="C102" s="192"/>
      <c r="D102" s="133" t="s">
        <v>29</v>
      </c>
      <c r="E102" s="64">
        <v>0</v>
      </c>
      <c r="F102" s="61">
        <v>0</v>
      </c>
      <c r="G102" s="61">
        <v>3564.47</v>
      </c>
      <c r="H102" s="61">
        <v>3564.47</v>
      </c>
      <c r="I102" s="63" t="e">
        <f t="shared" si="64"/>
        <v>#DIV/0!</v>
      </c>
      <c r="J102" s="63">
        <f t="shared" si="65"/>
        <v>100</v>
      </c>
    </row>
    <row r="103" spans="1:10" ht="15" customHeight="1" x14ac:dyDescent="0.25">
      <c r="A103" s="193" t="s">
        <v>219</v>
      </c>
      <c r="B103" s="194"/>
      <c r="C103" s="195"/>
      <c r="D103" s="136" t="s">
        <v>220</v>
      </c>
      <c r="E103" s="113">
        <f>E104</f>
        <v>0</v>
      </c>
      <c r="F103" s="113">
        <f t="shared" si="88"/>
        <v>0</v>
      </c>
      <c r="G103" s="113">
        <f t="shared" si="88"/>
        <v>4197</v>
      </c>
      <c r="H103" s="113">
        <f t="shared" si="88"/>
        <v>4197</v>
      </c>
      <c r="I103" s="65" t="e">
        <f t="shared" si="64"/>
        <v>#DIV/0!</v>
      </c>
      <c r="J103" s="65">
        <f t="shared" si="65"/>
        <v>100</v>
      </c>
    </row>
    <row r="104" spans="1:10" x14ac:dyDescent="0.25">
      <c r="A104" s="196">
        <v>3</v>
      </c>
      <c r="B104" s="197"/>
      <c r="C104" s="198"/>
      <c r="D104" s="133" t="s">
        <v>16</v>
      </c>
      <c r="E104" s="64">
        <f>E105</f>
        <v>0</v>
      </c>
      <c r="F104" s="64">
        <f t="shared" si="88"/>
        <v>0</v>
      </c>
      <c r="G104" s="64">
        <f t="shared" si="88"/>
        <v>4197</v>
      </c>
      <c r="H104" s="64">
        <f t="shared" si="88"/>
        <v>4197</v>
      </c>
      <c r="I104" s="63" t="e">
        <f t="shared" si="64"/>
        <v>#DIV/0!</v>
      </c>
      <c r="J104" s="63">
        <f t="shared" si="65"/>
        <v>100</v>
      </c>
    </row>
    <row r="105" spans="1:10" x14ac:dyDescent="0.25">
      <c r="A105" s="190">
        <v>32</v>
      </c>
      <c r="B105" s="191"/>
      <c r="C105" s="192"/>
      <c r="D105" s="133" t="s">
        <v>29</v>
      </c>
      <c r="E105" s="64">
        <v>0</v>
      </c>
      <c r="F105" s="61">
        <v>0</v>
      </c>
      <c r="G105" s="61">
        <v>4197</v>
      </c>
      <c r="H105" s="61">
        <v>4197</v>
      </c>
      <c r="I105" s="63" t="e">
        <f t="shared" si="64"/>
        <v>#DIV/0!</v>
      </c>
      <c r="J105" s="63">
        <f t="shared" si="65"/>
        <v>100</v>
      </c>
    </row>
    <row r="106" spans="1:10" ht="25.5" customHeight="1" x14ac:dyDescent="0.25">
      <c r="A106" s="202" t="s">
        <v>135</v>
      </c>
      <c r="B106" s="203"/>
      <c r="C106" s="204"/>
      <c r="D106" s="115" t="s">
        <v>136</v>
      </c>
      <c r="E106" s="116">
        <f>E107+E137+E166+E162</f>
        <v>567100.89</v>
      </c>
      <c r="F106" s="116">
        <f>F107+F137+F166+F162</f>
        <v>1135776.22</v>
      </c>
      <c r="G106" s="116">
        <f>G107+G137+G166+G162</f>
        <v>1302582.98</v>
      </c>
      <c r="H106" s="116">
        <f>H107+H137+H166+H162</f>
        <v>568638.91999999993</v>
      </c>
      <c r="I106" s="116">
        <f t="shared" si="64"/>
        <v>100.27120923756615</v>
      </c>
      <c r="J106" s="116">
        <f t="shared" si="65"/>
        <v>43.654717490627732</v>
      </c>
    </row>
    <row r="107" spans="1:10" ht="25.5" customHeight="1" x14ac:dyDescent="0.25">
      <c r="A107" s="199" t="s">
        <v>138</v>
      </c>
      <c r="B107" s="200"/>
      <c r="C107" s="201"/>
      <c r="D107" s="58" t="s">
        <v>139</v>
      </c>
      <c r="E107" s="63">
        <f>E108+E117+E124+E133+E113+E129+E121</f>
        <v>556230.97</v>
      </c>
      <c r="F107" s="63">
        <f>F108+F117+F124+F133+F113+F129+F121</f>
        <v>1103930.19</v>
      </c>
      <c r="G107" s="63">
        <f>G108+G117+G124+G133+G113+G129+G121</f>
        <v>1121892.93</v>
      </c>
      <c r="H107" s="63">
        <f>H108+H117+H124+H133+H113+H129+H121</f>
        <v>544230.94999999995</v>
      </c>
      <c r="I107" s="63">
        <f t="shared" si="64"/>
        <v>97.842619227045191</v>
      </c>
      <c r="J107" s="63">
        <f t="shared" si="65"/>
        <v>48.510061472621992</v>
      </c>
    </row>
    <row r="108" spans="1:10" ht="15" customHeight="1" x14ac:dyDescent="0.25">
      <c r="A108" s="193" t="s">
        <v>137</v>
      </c>
      <c r="B108" s="194"/>
      <c r="C108" s="195"/>
      <c r="D108" s="111" t="s">
        <v>46</v>
      </c>
      <c r="E108" s="113">
        <f>E109</f>
        <v>2307.84</v>
      </c>
      <c r="F108" s="113">
        <f t="shared" ref="F108" si="89">F109</f>
        <v>6200</v>
      </c>
      <c r="G108" s="113">
        <f t="shared" ref="G108" si="90">G109</f>
        <v>8000.5</v>
      </c>
      <c r="H108" s="113">
        <f t="shared" ref="H108" si="91">H109</f>
        <v>1141.51</v>
      </c>
      <c r="I108" s="65">
        <f t="shared" si="64"/>
        <v>49.462267748197448</v>
      </c>
      <c r="J108" s="65">
        <f t="shared" si="65"/>
        <v>14.267983251046809</v>
      </c>
    </row>
    <row r="109" spans="1:10" ht="15" customHeight="1" x14ac:dyDescent="0.25">
      <c r="A109" s="196">
        <v>3</v>
      </c>
      <c r="B109" s="197"/>
      <c r="C109" s="198"/>
      <c r="D109" s="57" t="s">
        <v>16</v>
      </c>
      <c r="E109" s="64">
        <f>E110+E111+E112</f>
        <v>2307.84</v>
      </c>
      <c r="F109" s="64">
        <f t="shared" ref="F109:G109" si="92">F110+F111+F112</f>
        <v>6200</v>
      </c>
      <c r="G109" s="64">
        <f t="shared" si="92"/>
        <v>8000.5</v>
      </c>
      <c r="H109" s="64">
        <f t="shared" ref="H109" si="93">H110+H111+H112</f>
        <v>1141.51</v>
      </c>
      <c r="I109" s="63">
        <f t="shared" si="64"/>
        <v>49.462267748197448</v>
      </c>
      <c r="J109" s="63">
        <f t="shared" si="65"/>
        <v>14.267983251046809</v>
      </c>
    </row>
    <row r="110" spans="1:10" ht="15" customHeight="1" x14ac:dyDescent="0.25">
      <c r="A110" s="190">
        <v>31</v>
      </c>
      <c r="B110" s="191"/>
      <c r="C110" s="192"/>
      <c r="D110" s="57" t="s">
        <v>17</v>
      </c>
      <c r="E110" s="64">
        <v>0</v>
      </c>
      <c r="F110" s="61">
        <v>0</v>
      </c>
      <c r="G110" s="61">
        <v>0</v>
      </c>
      <c r="H110" s="61">
        <v>0</v>
      </c>
      <c r="I110" s="63" t="e">
        <f t="shared" si="64"/>
        <v>#DIV/0!</v>
      </c>
      <c r="J110" s="63" t="e">
        <f t="shared" si="65"/>
        <v>#DIV/0!</v>
      </c>
    </row>
    <row r="111" spans="1:10" ht="15" customHeight="1" x14ac:dyDescent="0.25">
      <c r="A111" s="190">
        <v>32</v>
      </c>
      <c r="B111" s="191"/>
      <c r="C111" s="192"/>
      <c r="D111" s="57" t="s">
        <v>29</v>
      </c>
      <c r="E111" s="64">
        <v>2264.86</v>
      </c>
      <c r="F111" s="61">
        <v>6200</v>
      </c>
      <c r="G111" s="61">
        <v>8000.5</v>
      </c>
      <c r="H111" s="61">
        <v>1141.51</v>
      </c>
      <c r="I111" s="63">
        <f t="shared" si="64"/>
        <v>50.400907782379477</v>
      </c>
      <c r="J111" s="63">
        <f t="shared" si="65"/>
        <v>14.267983251046809</v>
      </c>
    </row>
    <row r="112" spans="1:10" ht="15" customHeight="1" x14ac:dyDescent="0.25">
      <c r="A112" s="190">
        <v>34</v>
      </c>
      <c r="B112" s="191"/>
      <c r="C112" s="192"/>
      <c r="D112" s="60" t="s">
        <v>56</v>
      </c>
      <c r="E112" s="64">
        <v>42.98</v>
      </c>
      <c r="F112" s="61">
        <v>0</v>
      </c>
      <c r="G112" s="61">
        <v>0</v>
      </c>
      <c r="H112" s="61">
        <v>0</v>
      </c>
      <c r="I112" s="63">
        <f t="shared" si="64"/>
        <v>0</v>
      </c>
      <c r="J112" s="63" t="e">
        <f t="shared" si="65"/>
        <v>#DIV/0!</v>
      </c>
    </row>
    <row r="113" spans="1:10" ht="15" customHeight="1" x14ac:dyDescent="0.25">
      <c r="A113" s="193" t="s">
        <v>142</v>
      </c>
      <c r="B113" s="194"/>
      <c r="C113" s="195"/>
      <c r="D113" s="111" t="s">
        <v>221</v>
      </c>
      <c r="E113" s="113">
        <f>E114</f>
        <v>0</v>
      </c>
      <c r="F113" s="113">
        <f t="shared" ref="F113:H113" si="94">F114</f>
        <v>0</v>
      </c>
      <c r="G113" s="113">
        <f t="shared" si="94"/>
        <v>5000</v>
      </c>
      <c r="H113" s="113">
        <f t="shared" si="94"/>
        <v>3727.09</v>
      </c>
      <c r="I113" s="65" t="e">
        <f t="shared" si="64"/>
        <v>#DIV/0!</v>
      </c>
      <c r="J113" s="65">
        <f t="shared" si="65"/>
        <v>74.541800000000009</v>
      </c>
    </row>
    <row r="114" spans="1:10" ht="15" customHeight="1" x14ac:dyDescent="0.25">
      <c r="A114" s="196">
        <v>3</v>
      </c>
      <c r="B114" s="197"/>
      <c r="C114" s="198"/>
      <c r="D114" s="60" t="s">
        <v>16</v>
      </c>
      <c r="E114" s="64">
        <f>E115+E116</f>
        <v>0</v>
      </c>
      <c r="F114" s="64">
        <f t="shared" ref="F114:G114" si="95">F115+F116</f>
        <v>0</v>
      </c>
      <c r="G114" s="64">
        <f t="shared" si="95"/>
        <v>5000</v>
      </c>
      <c r="H114" s="64">
        <f t="shared" ref="H114" si="96">H115+H116</f>
        <v>3727.09</v>
      </c>
      <c r="I114" s="63" t="e">
        <f t="shared" si="64"/>
        <v>#DIV/0!</v>
      </c>
      <c r="J114" s="63">
        <f t="shared" si="65"/>
        <v>74.541800000000009</v>
      </c>
    </row>
    <row r="115" spans="1:10" ht="15" customHeight="1" x14ac:dyDescent="0.25">
      <c r="A115" s="190">
        <v>31</v>
      </c>
      <c r="B115" s="191"/>
      <c r="C115" s="192"/>
      <c r="D115" s="60" t="s">
        <v>17</v>
      </c>
      <c r="E115" s="64">
        <v>0</v>
      </c>
      <c r="F115" s="61">
        <v>0</v>
      </c>
      <c r="G115" s="61">
        <v>0</v>
      </c>
      <c r="H115" s="61">
        <v>0</v>
      </c>
      <c r="I115" s="63" t="e">
        <f t="shared" si="64"/>
        <v>#DIV/0!</v>
      </c>
      <c r="J115" s="63" t="e">
        <f t="shared" si="65"/>
        <v>#DIV/0!</v>
      </c>
    </row>
    <row r="116" spans="1:10" ht="15" customHeight="1" x14ac:dyDescent="0.25">
      <c r="A116" s="190">
        <v>32</v>
      </c>
      <c r="B116" s="191"/>
      <c r="C116" s="192"/>
      <c r="D116" s="60" t="s">
        <v>29</v>
      </c>
      <c r="E116" s="64">
        <v>0</v>
      </c>
      <c r="F116" s="61">
        <v>0</v>
      </c>
      <c r="G116" s="61">
        <v>5000</v>
      </c>
      <c r="H116" s="61">
        <v>3727.09</v>
      </c>
      <c r="I116" s="63" t="e">
        <f t="shared" si="64"/>
        <v>#DIV/0!</v>
      </c>
      <c r="J116" s="63">
        <f t="shared" si="65"/>
        <v>74.541800000000009</v>
      </c>
    </row>
    <row r="117" spans="1:10" ht="15" customHeight="1" x14ac:dyDescent="0.25">
      <c r="A117" s="193" t="s">
        <v>132</v>
      </c>
      <c r="B117" s="194"/>
      <c r="C117" s="195"/>
      <c r="D117" s="136" t="s">
        <v>55</v>
      </c>
      <c r="E117" s="113">
        <f>E118</f>
        <v>23354.43</v>
      </c>
      <c r="F117" s="113">
        <f t="shared" ref="F117" si="97">F118</f>
        <v>49717.36</v>
      </c>
      <c r="G117" s="113">
        <f t="shared" ref="G117" si="98">G118</f>
        <v>43879.6</v>
      </c>
      <c r="H117" s="113">
        <f t="shared" ref="H117" si="99">H118</f>
        <v>26583.3</v>
      </c>
      <c r="I117" s="65">
        <f t="shared" si="64"/>
        <v>113.82551404594332</v>
      </c>
      <c r="J117" s="65">
        <f t="shared" si="65"/>
        <v>60.582366293220538</v>
      </c>
    </row>
    <row r="118" spans="1:10" ht="15" customHeight="1" x14ac:dyDescent="0.25">
      <c r="A118" s="196">
        <v>3</v>
      </c>
      <c r="B118" s="197"/>
      <c r="C118" s="198"/>
      <c r="D118" s="57" t="s">
        <v>16</v>
      </c>
      <c r="E118" s="64">
        <f>E119+E120</f>
        <v>23354.43</v>
      </c>
      <c r="F118" s="64">
        <f t="shared" ref="F118" si="100">F119+F120</f>
        <v>49717.36</v>
      </c>
      <c r="G118" s="64">
        <f t="shared" ref="G118" si="101">G119+G120</f>
        <v>43879.6</v>
      </c>
      <c r="H118" s="64">
        <f t="shared" ref="H118" si="102">H119+H120</f>
        <v>26583.3</v>
      </c>
      <c r="I118" s="63">
        <f t="shared" ref="I118:I151" si="103">(H118/E118)*100</f>
        <v>113.82551404594332</v>
      </c>
      <c r="J118" s="63">
        <f t="shared" ref="J118:J151" si="104">(H118/G118)*100</f>
        <v>60.582366293220538</v>
      </c>
    </row>
    <row r="119" spans="1:10" ht="15" customHeight="1" x14ac:dyDescent="0.25">
      <c r="A119" s="190">
        <v>32</v>
      </c>
      <c r="B119" s="191"/>
      <c r="C119" s="192"/>
      <c r="D119" s="57" t="s">
        <v>29</v>
      </c>
      <c r="E119" s="64">
        <v>23061.39</v>
      </c>
      <c r="F119" s="61">
        <v>49117.36</v>
      </c>
      <c r="G119" s="61">
        <v>43579.6</v>
      </c>
      <c r="H119" s="61">
        <v>26344.29</v>
      </c>
      <c r="I119" s="63">
        <f t="shared" si="103"/>
        <v>114.23548190286883</v>
      </c>
      <c r="J119" s="63">
        <f t="shared" si="104"/>
        <v>60.450967884055849</v>
      </c>
    </row>
    <row r="120" spans="1:10" ht="15" customHeight="1" x14ac:dyDescent="0.25">
      <c r="A120" s="190">
        <v>34</v>
      </c>
      <c r="B120" s="191"/>
      <c r="C120" s="192"/>
      <c r="D120" s="57" t="s">
        <v>56</v>
      </c>
      <c r="E120" s="64">
        <v>293.04000000000002</v>
      </c>
      <c r="F120" s="61">
        <v>600</v>
      </c>
      <c r="G120" s="61">
        <v>300</v>
      </c>
      <c r="H120" s="61">
        <v>239.01</v>
      </c>
      <c r="I120" s="63">
        <f t="shared" si="103"/>
        <v>81.562244062244048</v>
      </c>
      <c r="J120" s="63">
        <f t="shared" si="104"/>
        <v>79.67</v>
      </c>
    </row>
    <row r="121" spans="1:10" ht="15" customHeight="1" x14ac:dyDescent="0.25">
      <c r="A121" s="217" t="s">
        <v>237</v>
      </c>
      <c r="B121" s="218"/>
      <c r="C121" s="219"/>
      <c r="D121" s="145" t="s">
        <v>238</v>
      </c>
      <c r="E121" s="143">
        <v>108</v>
      </c>
      <c r="F121" s="144">
        <v>250</v>
      </c>
      <c r="G121" s="144">
        <v>250</v>
      </c>
      <c r="H121" s="144">
        <v>112</v>
      </c>
      <c r="I121" s="63">
        <f t="shared" si="103"/>
        <v>103.7037037037037</v>
      </c>
      <c r="J121" s="63">
        <f t="shared" si="104"/>
        <v>44.800000000000004</v>
      </c>
    </row>
    <row r="122" spans="1:10" ht="15" customHeight="1" x14ac:dyDescent="0.25">
      <c r="A122" s="196">
        <v>3</v>
      </c>
      <c r="B122" s="197"/>
      <c r="C122" s="198"/>
      <c r="D122" s="142" t="s">
        <v>16</v>
      </c>
      <c r="E122" s="64">
        <v>108</v>
      </c>
      <c r="F122" s="108">
        <v>250</v>
      </c>
      <c r="G122" s="108">
        <v>250</v>
      </c>
      <c r="H122" s="108">
        <v>112</v>
      </c>
      <c r="I122" s="63">
        <f t="shared" si="103"/>
        <v>103.7037037037037</v>
      </c>
      <c r="J122" s="63">
        <f t="shared" si="104"/>
        <v>44.800000000000004</v>
      </c>
    </row>
    <row r="123" spans="1:10" ht="15" customHeight="1" x14ac:dyDescent="0.25">
      <c r="A123" s="190">
        <v>32</v>
      </c>
      <c r="B123" s="191"/>
      <c r="C123" s="192"/>
      <c r="D123" s="142" t="s">
        <v>29</v>
      </c>
      <c r="E123" s="64">
        <v>108</v>
      </c>
      <c r="F123" s="108">
        <v>250</v>
      </c>
      <c r="G123" s="108">
        <v>250</v>
      </c>
      <c r="H123" s="108">
        <v>112</v>
      </c>
      <c r="I123" s="63">
        <f t="shared" si="103"/>
        <v>103.7037037037037</v>
      </c>
      <c r="J123" s="63">
        <f t="shared" si="104"/>
        <v>44.800000000000004</v>
      </c>
    </row>
    <row r="124" spans="1:10" ht="15" customHeight="1" x14ac:dyDescent="0.25">
      <c r="A124" s="193" t="s">
        <v>207</v>
      </c>
      <c r="B124" s="194"/>
      <c r="C124" s="195"/>
      <c r="D124" s="136" t="s">
        <v>208</v>
      </c>
      <c r="E124" s="113">
        <f>E125</f>
        <v>530460.69999999995</v>
      </c>
      <c r="F124" s="113">
        <f t="shared" ref="F124:H124" si="105">F125</f>
        <v>1047762.83</v>
      </c>
      <c r="G124" s="113">
        <f t="shared" si="105"/>
        <v>1032762.83</v>
      </c>
      <c r="H124" s="113">
        <f t="shared" si="105"/>
        <v>494470.93999999994</v>
      </c>
      <c r="I124" s="65">
        <f t="shared" si="103"/>
        <v>93.215376747042711</v>
      </c>
      <c r="J124" s="65">
        <f t="shared" si="104"/>
        <v>47.878460149461418</v>
      </c>
    </row>
    <row r="125" spans="1:10" ht="15" customHeight="1" x14ac:dyDescent="0.25">
      <c r="A125" s="196">
        <v>3</v>
      </c>
      <c r="B125" s="197"/>
      <c r="C125" s="198"/>
      <c r="D125" s="60" t="s">
        <v>16</v>
      </c>
      <c r="E125" s="64">
        <f>E126+E127</f>
        <v>530460.69999999995</v>
      </c>
      <c r="F125" s="64">
        <f>F126+F127+F128</f>
        <v>1047762.83</v>
      </c>
      <c r="G125" s="64">
        <f t="shared" ref="G125:H125" si="106">G126+G127</f>
        <v>1032762.83</v>
      </c>
      <c r="H125" s="64">
        <f t="shared" si="106"/>
        <v>494470.93999999994</v>
      </c>
      <c r="I125" s="63">
        <f t="shared" si="103"/>
        <v>93.215376747042711</v>
      </c>
      <c r="J125" s="63">
        <f t="shared" si="104"/>
        <v>47.878460149461418</v>
      </c>
    </row>
    <row r="126" spans="1:10" ht="15" customHeight="1" x14ac:dyDescent="0.25">
      <c r="A126" s="190">
        <v>31</v>
      </c>
      <c r="B126" s="191"/>
      <c r="C126" s="192"/>
      <c r="D126" s="60" t="s">
        <v>17</v>
      </c>
      <c r="E126" s="64">
        <v>483612.62</v>
      </c>
      <c r="F126" s="61">
        <v>975262.83</v>
      </c>
      <c r="G126" s="61">
        <v>975262.83</v>
      </c>
      <c r="H126" s="61">
        <v>465802.97</v>
      </c>
      <c r="I126" s="63">
        <f t="shared" si="103"/>
        <v>96.317372776583042</v>
      </c>
      <c r="J126" s="63">
        <f t="shared" si="104"/>
        <v>47.761788481162561</v>
      </c>
    </row>
    <row r="127" spans="1:10" ht="15" customHeight="1" x14ac:dyDescent="0.25">
      <c r="A127" s="190">
        <v>32</v>
      </c>
      <c r="B127" s="191"/>
      <c r="C127" s="192"/>
      <c r="D127" s="60" t="s">
        <v>29</v>
      </c>
      <c r="E127" s="64">
        <v>46848.08</v>
      </c>
      <c r="F127" s="61">
        <v>57500</v>
      </c>
      <c r="G127" s="61">
        <v>57500</v>
      </c>
      <c r="H127" s="61">
        <v>28667.97</v>
      </c>
      <c r="I127" s="63">
        <f t="shared" si="103"/>
        <v>61.193479007037212</v>
      </c>
      <c r="J127" s="63">
        <f t="shared" si="104"/>
        <v>49.857339130434788</v>
      </c>
    </row>
    <row r="128" spans="1:10" ht="25.5" x14ac:dyDescent="0.25">
      <c r="A128" s="190">
        <v>37</v>
      </c>
      <c r="B128" s="191"/>
      <c r="C128" s="192"/>
      <c r="D128" s="142" t="s">
        <v>244</v>
      </c>
      <c r="E128" s="64">
        <v>0</v>
      </c>
      <c r="F128" s="108">
        <v>15000</v>
      </c>
      <c r="G128" s="108">
        <v>0</v>
      </c>
      <c r="H128" s="108"/>
      <c r="I128" s="63"/>
      <c r="J128" s="63"/>
    </row>
    <row r="129" spans="1:12" ht="15" customHeight="1" x14ac:dyDescent="0.25">
      <c r="A129" s="193" t="s">
        <v>209</v>
      </c>
      <c r="B129" s="194"/>
      <c r="C129" s="195"/>
      <c r="D129" s="136" t="s">
        <v>210</v>
      </c>
      <c r="E129" s="113">
        <f>E130</f>
        <v>0</v>
      </c>
      <c r="F129" s="113">
        <f t="shared" ref="F129" si="107">F130</f>
        <v>0</v>
      </c>
      <c r="G129" s="113">
        <f t="shared" ref="G129" si="108">G130</f>
        <v>27000</v>
      </c>
      <c r="H129" s="113">
        <f t="shared" ref="H129" si="109">H130</f>
        <v>18196.11</v>
      </c>
      <c r="I129" s="65" t="e">
        <f t="shared" ref="I129:I132" si="110">(H129/E129)*100</f>
        <v>#DIV/0!</v>
      </c>
      <c r="J129" s="65">
        <f t="shared" ref="J129:J132" si="111">(H129/G129)*100</f>
        <v>67.393000000000001</v>
      </c>
    </row>
    <row r="130" spans="1:12" ht="15" customHeight="1" x14ac:dyDescent="0.25">
      <c r="A130" s="196">
        <v>3</v>
      </c>
      <c r="B130" s="197"/>
      <c r="C130" s="198"/>
      <c r="D130" s="137" t="s">
        <v>16</v>
      </c>
      <c r="E130" s="64">
        <f>E131+E132</f>
        <v>0</v>
      </c>
      <c r="F130" s="64">
        <f>F131+F132</f>
        <v>0</v>
      </c>
      <c r="G130" s="64">
        <f t="shared" ref="G130" si="112">G131+G132</f>
        <v>27000</v>
      </c>
      <c r="H130" s="64">
        <f t="shared" ref="H130" si="113">H131+H132</f>
        <v>18196.11</v>
      </c>
      <c r="I130" s="63" t="e">
        <f t="shared" si="110"/>
        <v>#DIV/0!</v>
      </c>
      <c r="J130" s="63">
        <f t="shared" si="111"/>
        <v>67.393000000000001</v>
      </c>
    </row>
    <row r="131" spans="1:12" ht="15" customHeight="1" x14ac:dyDescent="0.25">
      <c r="A131" s="190">
        <v>31</v>
      </c>
      <c r="B131" s="191"/>
      <c r="C131" s="192"/>
      <c r="D131" s="137" t="s">
        <v>17</v>
      </c>
      <c r="E131" s="64">
        <v>0</v>
      </c>
      <c r="F131" s="61">
        <v>0</v>
      </c>
      <c r="G131" s="61">
        <v>14500</v>
      </c>
      <c r="H131" s="61">
        <v>6951.34</v>
      </c>
      <c r="I131" s="63" t="e">
        <f t="shared" si="110"/>
        <v>#DIV/0!</v>
      </c>
      <c r="J131" s="63">
        <f t="shared" si="111"/>
        <v>47.940275862068965</v>
      </c>
    </row>
    <row r="132" spans="1:12" ht="15" customHeight="1" x14ac:dyDescent="0.25">
      <c r="A132" s="190">
        <v>32</v>
      </c>
      <c r="B132" s="191"/>
      <c r="C132" s="192"/>
      <c r="D132" s="137" t="s">
        <v>29</v>
      </c>
      <c r="E132" s="64">
        <v>0</v>
      </c>
      <c r="F132" s="61">
        <v>0</v>
      </c>
      <c r="G132" s="61">
        <v>12500</v>
      </c>
      <c r="H132" s="61">
        <v>11244.77</v>
      </c>
      <c r="I132" s="63" t="e">
        <f t="shared" si="110"/>
        <v>#DIV/0!</v>
      </c>
      <c r="J132" s="63">
        <f t="shared" si="111"/>
        <v>89.958159999999992</v>
      </c>
    </row>
    <row r="133" spans="1:12" ht="15" customHeight="1" x14ac:dyDescent="0.25">
      <c r="A133" s="193" t="s">
        <v>140</v>
      </c>
      <c r="B133" s="194"/>
      <c r="C133" s="195"/>
      <c r="D133" s="111" t="s">
        <v>141</v>
      </c>
      <c r="E133" s="113">
        <f>E134</f>
        <v>0</v>
      </c>
      <c r="F133" s="113">
        <f t="shared" ref="F133:H133" si="114">F134</f>
        <v>0</v>
      </c>
      <c r="G133" s="113">
        <f t="shared" si="114"/>
        <v>5000</v>
      </c>
      <c r="H133" s="113">
        <f t="shared" si="114"/>
        <v>0</v>
      </c>
      <c r="I133" s="65" t="e">
        <f t="shared" si="103"/>
        <v>#DIV/0!</v>
      </c>
      <c r="J133" s="65">
        <f t="shared" si="104"/>
        <v>0</v>
      </c>
    </row>
    <row r="134" spans="1:12" ht="15" customHeight="1" x14ac:dyDescent="0.25">
      <c r="A134" s="196">
        <v>3</v>
      </c>
      <c r="B134" s="197"/>
      <c r="C134" s="198"/>
      <c r="D134" s="60" t="s">
        <v>16</v>
      </c>
      <c r="E134" s="64">
        <f>E135+E136</f>
        <v>0</v>
      </c>
      <c r="F134" s="64">
        <f t="shared" ref="F134:G134" si="115">F135+F136</f>
        <v>0</v>
      </c>
      <c r="G134" s="64">
        <f t="shared" si="115"/>
        <v>5000</v>
      </c>
      <c r="H134" s="64">
        <f t="shared" ref="H134" si="116">H135+H136</f>
        <v>0</v>
      </c>
      <c r="I134" s="63" t="e">
        <f t="shared" si="103"/>
        <v>#DIV/0!</v>
      </c>
      <c r="J134" s="63">
        <f t="shared" si="104"/>
        <v>0</v>
      </c>
    </row>
    <row r="135" spans="1:12" ht="15" customHeight="1" x14ac:dyDescent="0.25">
      <c r="A135" s="190">
        <v>31</v>
      </c>
      <c r="B135" s="191"/>
      <c r="C135" s="192"/>
      <c r="D135" s="60" t="s">
        <v>17</v>
      </c>
      <c r="E135" s="64">
        <v>0</v>
      </c>
      <c r="F135" s="61">
        <v>0</v>
      </c>
      <c r="G135" s="61">
        <v>0</v>
      </c>
      <c r="H135" s="61">
        <v>0</v>
      </c>
      <c r="I135" s="63" t="e">
        <f t="shared" si="103"/>
        <v>#DIV/0!</v>
      </c>
      <c r="J135" s="63" t="e">
        <f t="shared" si="104"/>
        <v>#DIV/0!</v>
      </c>
    </row>
    <row r="136" spans="1:12" ht="15" customHeight="1" x14ac:dyDescent="0.25">
      <c r="A136" s="190">
        <v>32</v>
      </c>
      <c r="B136" s="191"/>
      <c r="C136" s="192"/>
      <c r="D136" s="60" t="s">
        <v>29</v>
      </c>
      <c r="E136" s="64">
        <v>0</v>
      </c>
      <c r="F136" s="61">
        <v>0</v>
      </c>
      <c r="G136" s="61">
        <v>5000</v>
      </c>
      <c r="H136" s="61">
        <v>0</v>
      </c>
      <c r="I136" s="63" t="e">
        <f t="shared" si="103"/>
        <v>#DIV/0!</v>
      </c>
      <c r="J136" s="63">
        <f t="shared" si="104"/>
        <v>0</v>
      </c>
      <c r="L136" s="126"/>
    </row>
    <row r="137" spans="1:12" ht="25.5" customHeight="1" x14ac:dyDescent="0.25">
      <c r="A137" s="199" t="s">
        <v>148</v>
      </c>
      <c r="B137" s="200"/>
      <c r="C137" s="201"/>
      <c r="D137" s="59" t="s">
        <v>149</v>
      </c>
      <c r="E137" s="63">
        <f>E141+E151+E156+E146+E138+E159</f>
        <v>0</v>
      </c>
      <c r="F137" s="63">
        <f t="shared" ref="F137:H137" si="117">F141+F151+F156+F146+F138+F159</f>
        <v>10800</v>
      </c>
      <c r="G137" s="63">
        <f t="shared" si="117"/>
        <v>156895.01999999999</v>
      </c>
      <c r="H137" s="63">
        <f>H141+H151+H156+H146+H138+H159</f>
        <v>12612.94</v>
      </c>
      <c r="I137" s="63" t="e">
        <f t="shared" si="103"/>
        <v>#DIV/0!</v>
      </c>
      <c r="J137" s="63">
        <f t="shared" si="104"/>
        <v>8.0390951860677298</v>
      </c>
      <c r="L137" s="126"/>
    </row>
    <row r="138" spans="1:12" ht="15.75" customHeight="1" x14ac:dyDescent="0.25">
      <c r="A138" s="213" t="s">
        <v>171</v>
      </c>
      <c r="B138" s="214"/>
      <c r="C138" s="215"/>
      <c r="D138" s="114" t="s">
        <v>13</v>
      </c>
      <c r="E138" s="65">
        <f>E139</f>
        <v>0</v>
      </c>
      <c r="F138" s="65">
        <f t="shared" ref="F138:H139" si="118">F139</f>
        <v>0</v>
      </c>
      <c r="G138" s="65">
        <f t="shared" si="118"/>
        <v>15597.81</v>
      </c>
      <c r="H138" s="65">
        <f t="shared" si="118"/>
        <v>0</v>
      </c>
      <c r="I138" s="65" t="e">
        <f t="shared" si="103"/>
        <v>#DIV/0!</v>
      </c>
      <c r="J138" s="65">
        <f t="shared" si="104"/>
        <v>0</v>
      </c>
      <c r="L138" s="126"/>
    </row>
    <row r="139" spans="1:12" ht="15.75" customHeight="1" x14ac:dyDescent="0.25">
      <c r="A139" s="196">
        <v>4</v>
      </c>
      <c r="B139" s="197"/>
      <c r="C139" s="198"/>
      <c r="D139" s="123" t="s">
        <v>145</v>
      </c>
      <c r="E139" s="64">
        <f>E140</f>
        <v>0</v>
      </c>
      <c r="F139" s="64">
        <f t="shared" si="118"/>
        <v>0</v>
      </c>
      <c r="G139" s="64">
        <f t="shared" si="118"/>
        <v>15597.81</v>
      </c>
      <c r="H139" s="64">
        <f t="shared" si="118"/>
        <v>0</v>
      </c>
      <c r="I139" s="63" t="e">
        <f t="shared" si="103"/>
        <v>#DIV/0!</v>
      </c>
      <c r="J139" s="63">
        <f t="shared" si="104"/>
        <v>0</v>
      </c>
      <c r="L139" s="126"/>
    </row>
    <row r="140" spans="1:12" ht="15.75" customHeight="1" x14ac:dyDescent="0.25">
      <c r="A140" s="190">
        <v>42</v>
      </c>
      <c r="B140" s="191"/>
      <c r="C140" s="192"/>
      <c r="D140" s="104" t="s">
        <v>144</v>
      </c>
      <c r="E140" s="64">
        <v>0</v>
      </c>
      <c r="F140" s="64">
        <v>0</v>
      </c>
      <c r="G140" s="64">
        <v>15597.81</v>
      </c>
      <c r="H140" s="64">
        <v>0</v>
      </c>
      <c r="I140" s="63" t="e">
        <f t="shared" si="103"/>
        <v>#DIV/0!</v>
      </c>
      <c r="J140" s="63">
        <f t="shared" si="104"/>
        <v>0</v>
      </c>
      <c r="L140" s="126"/>
    </row>
    <row r="141" spans="1:12" ht="15" customHeight="1" x14ac:dyDescent="0.25">
      <c r="A141" s="193" t="s">
        <v>137</v>
      </c>
      <c r="B141" s="194"/>
      <c r="C141" s="195"/>
      <c r="D141" s="111" t="s">
        <v>46</v>
      </c>
      <c r="E141" s="113">
        <f>E142+E144</f>
        <v>0</v>
      </c>
      <c r="F141" s="113">
        <f t="shared" ref="F141" si="119">F142+F144</f>
        <v>10800</v>
      </c>
      <c r="G141" s="113">
        <f>G142+G144</f>
        <v>11000</v>
      </c>
      <c r="H141" s="113">
        <f t="shared" ref="H141" si="120">H142+H144</f>
        <v>3229.86</v>
      </c>
      <c r="I141" s="65" t="e">
        <f t="shared" si="103"/>
        <v>#DIV/0!</v>
      </c>
      <c r="J141" s="65">
        <f t="shared" si="104"/>
        <v>29.362363636363636</v>
      </c>
    </row>
    <row r="142" spans="1:12" x14ac:dyDescent="0.25">
      <c r="A142" s="196">
        <v>3</v>
      </c>
      <c r="B142" s="197"/>
      <c r="C142" s="198"/>
      <c r="D142" s="60" t="s">
        <v>16</v>
      </c>
      <c r="E142" s="64">
        <f>E143</f>
        <v>0</v>
      </c>
      <c r="F142" s="64">
        <f t="shared" ref="F142:H142" si="121">F143</f>
        <v>5000</v>
      </c>
      <c r="G142" s="64">
        <f t="shared" si="121"/>
        <v>5000</v>
      </c>
      <c r="H142" s="64">
        <f t="shared" si="121"/>
        <v>3104.86</v>
      </c>
      <c r="I142" s="63" t="e">
        <f t="shared" si="103"/>
        <v>#DIV/0!</v>
      </c>
      <c r="J142" s="63">
        <f t="shared" si="104"/>
        <v>62.097200000000008</v>
      </c>
    </row>
    <row r="143" spans="1:12" x14ac:dyDescent="0.25">
      <c r="A143" s="190">
        <v>32</v>
      </c>
      <c r="B143" s="191"/>
      <c r="C143" s="192"/>
      <c r="D143" s="60" t="s">
        <v>29</v>
      </c>
      <c r="E143" s="64">
        <v>0</v>
      </c>
      <c r="F143" s="61">
        <v>5000</v>
      </c>
      <c r="G143" s="61">
        <v>5000</v>
      </c>
      <c r="H143" s="61">
        <v>3104.86</v>
      </c>
      <c r="I143" s="63" t="e">
        <f t="shared" si="103"/>
        <v>#DIV/0!</v>
      </c>
      <c r="J143" s="63">
        <f t="shared" si="104"/>
        <v>62.097200000000008</v>
      </c>
    </row>
    <row r="144" spans="1:12" x14ac:dyDescent="0.25">
      <c r="A144" s="196">
        <v>4</v>
      </c>
      <c r="B144" s="197"/>
      <c r="C144" s="198"/>
      <c r="D144" s="60" t="s">
        <v>145</v>
      </c>
      <c r="E144" s="64">
        <f>E145</f>
        <v>0</v>
      </c>
      <c r="F144" s="64">
        <f t="shared" ref="F144:H144" si="122">F145</f>
        <v>5800</v>
      </c>
      <c r="G144" s="64">
        <f t="shared" si="122"/>
        <v>6000</v>
      </c>
      <c r="H144" s="64">
        <f t="shared" si="122"/>
        <v>125</v>
      </c>
      <c r="I144" s="63" t="e">
        <f t="shared" si="103"/>
        <v>#DIV/0!</v>
      </c>
      <c r="J144" s="63">
        <f t="shared" si="104"/>
        <v>2.083333333333333</v>
      </c>
    </row>
    <row r="145" spans="1:10" x14ac:dyDescent="0.25">
      <c r="A145" s="190">
        <v>42</v>
      </c>
      <c r="B145" s="191"/>
      <c r="C145" s="192"/>
      <c r="D145" s="60" t="s">
        <v>144</v>
      </c>
      <c r="E145" s="64">
        <v>0</v>
      </c>
      <c r="F145" s="61">
        <v>5800</v>
      </c>
      <c r="G145" s="61">
        <v>6000</v>
      </c>
      <c r="H145" s="61">
        <v>125</v>
      </c>
      <c r="I145" s="63" t="e">
        <f t="shared" si="103"/>
        <v>#DIV/0!</v>
      </c>
      <c r="J145" s="63">
        <f t="shared" si="104"/>
        <v>2.083333333333333</v>
      </c>
    </row>
    <row r="146" spans="1:10" ht="15" customHeight="1" x14ac:dyDescent="0.25">
      <c r="A146" s="193" t="s">
        <v>142</v>
      </c>
      <c r="B146" s="194"/>
      <c r="C146" s="195"/>
      <c r="D146" s="111" t="s">
        <v>162</v>
      </c>
      <c r="E146" s="113">
        <f>E147+E149</f>
        <v>0</v>
      </c>
      <c r="F146" s="113">
        <f t="shared" ref="F146" si="123">F147+F149</f>
        <v>0</v>
      </c>
      <c r="G146" s="113">
        <f>G147+G149</f>
        <v>9129.33</v>
      </c>
      <c r="H146" s="113">
        <f t="shared" ref="H146" si="124">H147+H149</f>
        <v>9383.08</v>
      </c>
      <c r="I146" s="65" t="e">
        <f t="shared" si="103"/>
        <v>#DIV/0!</v>
      </c>
      <c r="J146" s="65">
        <f t="shared" si="104"/>
        <v>102.77950298652803</v>
      </c>
    </row>
    <row r="147" spans="1:10" x14ac:dyDescent="0.25">
      <c r="A147" s="196">
        <v>3</v>
      </c>
      <c r="B147" s="197"/>
      <c r="C147" s="198"/>
      <c r="D147" s="60" t="s">
        <v>16</v>
      </c>
      <c r="E147" s="64">
        <f>E148</f>
        <v>0</v>
      </c>
      <c r="F147" s="64">
        <f t="shared" ref="F147:H147" si="125">F148</f>
        <v>0</v>
      </c>
      <c r="G147" s="64">
        <f t="shared" si="125"/>
        <v>5000</v>
      </c>
      <c r="H147" s="64">
        <f t="shared" si="125"/>
        <v>8102.83</v>
      </c>
      <c r="I147" s="63" t="e">
        <f t="shared" si="103"/>
        <v>#DIV/0!</v>
      </c>
      <c r="J147" s="63">
        <f t="shared" si="104"/>
        <v>162.0566</v>
      </c>
    </row>
    <row r="148" spans="1:10" x14ac:dyDescent="0.25">
      <c r="A148" s="190">
        <v>32</v>
      </c>
      <c r="B148" s="191"/>
      <c r="C148" s="192"/>
      <c r="D148" s="60" t="s">
        <v>29</v>
      </c>
      <c r="E148" s="64">
        <v>0</v>
      </c>
      <c r="F148" s="61">
        <v>0</v>
      </c>
      <c r="G148" s="61">
        <v>5000</v>
      </c>
      <c r="H148" s="61">
        <v>8102.83</v>
      </c>
      <c r="I148" s="63" t="e">
        <f t="shared" si="103"/>
        <v>#DIV/0!</v>
      </c>
      <c r="J148" s="63">
        <f t="shared" si="104"/>
        <v>162.0566</v>
      </c>
    </row>
    <row r="149" spans="1:10" x14ac:dyDescent="0.25">
      <c r="A149" s="196">
        <v>4</v>
      </c>
      <c r="B149" s="197"/>
      <c r="C149" s="198"/>
      <c r="D149" s="60" t="s">
        <v>145</v>
      </c>
      <c r="E149" s="64">
        <f>E150</f>
        <v>0</v>
      </c>
      <c r="F149" s="64">
        <f t="shared" ref="F149:H149" si="126">F150</f>
        <v>0</v>
      </c>
      <c r="G149" s="64">
        <f t="shared" si="126"/>
        <v>4129.33</v>
      </c>
      <c r="H149" s="64">
        <f t="shared" si="126"/>
        <v>1280.25</v>
      </c>
      <c r="I149" s="63" t="e">
        <f t="shared" si="103"/>
        <v>#DIV/0!</v>
      </c>
      <c r="J149" s="63">
        <f t="shared" si="104"/>
        <v>31.00381902148775</v>
      </c>
    </row>
    <row r="150" spans="1:10" x14ac:dyDescent="0.25">
      <c r="A150" s="190">
        <v>42</v>
      </c>
      <c r="B150" s="191"/>
      <c r="C150" s="192"/>
      <c r="D150" s="60" t="s">
        <v>144</v>
      </c>
      <c r="E150" s="64">
        <v>0</v>
      </c>
      <c r="F150" s="61">
        <v>0</v>
      </c>
      <c r="G150" s="61">
        <v>4129.33</v>
      </c>
      <c r="H150" s="61">
        <v>1280.25</v>
      </c>
      <c r="I150" s="63" t="e">
        <f t="shared" si="103"/>
        <v>#DIV/0!</v>
      </c>
      <c r="J150" s="63">
        <f t="shared" si="104"/>
        <v>31.00381902148775</v>
      </c>
    </row>
    <row r="151" spans="1:10" ht="15" customHeight="1" x14ac:dyDescent="0.25">
      <c r="A151" s="193" t="s">
        <v>132</v>
      </c>
      <c r="B151" s="194"/>
      <c r="C151" s="195"/>
      <c r="D151" s="136" t="s">
        <v>55</v>
      </c>
      <c r="E151" s="113">
        <f>E152+E154</f>
        <v>0</v>
      </c>
      <c r="F151" s="113">
        <f t="shared" ref="F151:G151" si="127">F152+F154</f>
        <v>0</v>
      </c>
      <c r="G151" s="113">
        <f t="shared" si="127"/>
        <v>121167.88</v>
      </c>
      <c r="H151" s="113">
        <f t="shared" ref="H151" si="128">H152+H154</f>
        <v>0</v>
      </c>
      <c r="I151" s="65" t="e">
        <f t="shared" si="103"/>
        <v>#DIV/0!</v>
      </c>
      <c r="J151" s="65">
        <f t="shared" si="104"/>
        <v>0</v>
      </c>
    </row>
    <row r="152" spans="1:10" x14ac:dyDescent="0.25">
      <c r="A152" s="196">
        <v>3</v>
      </c>
      <c r="B152" s="197"/>
      <c r="C152" s="198"/>
      <c r="D152" s="60" t="s">
        <v>16</v>
      </c>
      <c r="E152" s="64">
        <f>E153</f>
        <v>0</v>
      </c>
      <c r="F152" s="64">
        <f t="shared" ref="F152:H152" si="129">F153</f>
        <v>0</v>
      </c>
      <c r="G152" s="64">
        <f t="shared" si="129"/>
        <v>0</v>
      </c>
      <c r="H152" s="64">
        <f t="shared" si="129"/>
        <v>0</v>
      </c>
      <c r="I152" s="63" t="e">
        <f t="shared" ref="I152:I169" si="130">(H152/E152)*100</f>
        <v>#DIV/0!</v>
      </c>
      <c r="J152" s="63" t="e">
        <f t="shared" ref="J152:J169" si="131">(H152/G152)*100</f>
        <v>#DIV/0!</v>
      </c>
    </row>
    <row r="153" spans="1:10" x14ac:dyDescent="0.25">
      <c r="A153" s="190">
        <v>32</v>
      </c>
      <c r="B153" s="191"/>
      <c r="C153" s="192"/>
      <c r="D153" s="60" t="s">
        <v>29</v>
      </c>
      <c r="E153" s="64">
        <v>0</v>
      </c>
      <c r="F153" s="61">
        <v>0</v>
      </c>
      <c r="G153" s="61">
        <v>0</v>
      </c>
      <c r="H153" s="61">
        <v>0</v>
      </c>
      <c r="I153" s="63" t="e">
        <f t="shared" si="130"/>
        <v>#DIV/0!</v>
      </c>
      <c r="J153" s="63" t="e">
        <f t="shared" si="131"/>
        <v>#DIV/0!</v>
      </c>
    </row>
    <row r="154" spans="1:10" x14ac:dyDescent="0.25">
      <c r="A154" s="196">
        <v>4</v>
      </c>
      <c r="B154" s="197"/>
      <c r="C154" s="198"/>
      <c r="D154" s="60" t="s">
        <v>145</v>
      </c>
      <c r="E154" s="64">
        <f>E155</f>
        <v>0</v>
      </c>
      <c r="F154" s="64">
        <f t="shared" ref="F154" si="132">F155</f>
        <v>0</v>
      </c>
      <c r="G154" s="64">
        <f t="shared" ref="G154" si="133">G155</f>
        <v>121167.88</v>
      </c>
      <c r="H154" s="64">
        <f t="shared" ref="H154" si="134">H155</f>
        <v>0</v>
      </c>
      <c r="I154" s="63" t="e">
        <f t="shared" si="130"/>
        <v>#DIV/0!</v>
      </c>
      <c r="J154" s="63">
        <f t="shared" si="131"/>
        <v>0</v>
      </c>
    </row>
    <row r="155" spans="1:10" x14ac:dyDescent="0.25">
      <c r="A155" s="190">
        <v>42</v>
      </c>
      <c r="B155" s="191"/>
      <c r="C155" s="192"/>
      <c r="D155" s="60" t="s">
        <v>144</v>
      </c>
      <c r="E155" s="64">
        <v>0</v>
      </c>
      <c r="F155" s="61">
        <v>0</v>
      </c>
      <c r="G155" s="61">
        <v>121167.88</v>
      </c>
      <c r="H155" s="61">
        <v>0</v>
      </c>
      <c r="I155" s="63" t="e">
        <f t="shared" si="130"/>
        <v>#DIV/0!</v>
      </c>
      <c r="J155" s="63">
        <f t="shared" si="131"/>
        <v>0</v>
      </c>
    </row>
    <row r="156" spans="1:10" ht="15" customHeight="1" x14ac:dyDescent="0.25">
      <c r="A156" s="193" t="s">
        <v>209</v>
      </c>
      <c r="B156" s="194"/>
      <c r="C156" s="195"/>
      <c r="D156" s="136" t="s">
        <v>210</v>
      </c>
      <c r="E156" s="113">
        <f>E157</f>
        <v>0</v>
      </c>
      <c r="F156" s="113">
        <f t="shared" ref="F156:H157" si="135">F157</f>
        <v>0</v>
      </c>
      <c r="G156" s="113">
        <f t="shared" si="135"/>
        <v>0</v>
      </c>
      <c r="H156" s="113">
        <f t="shared" si="135"/>
        <v>0</v>
      </c>
      <c r="I156" s="65" t="e">
        <f t="shared" si="130"/>
        <v>#DIV/0!</v>
      </c>
      <c r="J156" s="65" t="e">
        <f t="shared" si="131"/>
        <v>#DIV/0!</v>
      </c>
    </row>
    <row r="157" spans="1:10" ht="14.25" customHeight="1" x14ac:dyDescent="0.25">
      <c r="A157" s="196">
        <v>4</v>
      </c>
      <c r="B157" s="197"/>
      <c r="C157" s="198"/>
      <c r="D157" s="60" t="s">
        <v>145</v>
      </c>
      <c r="E157" s="64">
        <f>E158</f>
        <v>0</v>
      </c>
      <c r="F157" s="64">
        <f t="shared" si="135"/>
        <v>0</v>
      </c>
      <c r="G157" s="64">
        <f t="shared" si="135"/>
        <v>0</v>
      </c>
      <c r="H157" s="64">
        <f t="shared" si="135"/>
        <v>0</v>
      </c>
      <c r="I157" s="63" t="e">
        <f t="shared" si="130"/>
        <v>#DIV/0!</v>
      </c>
      <c r="J157" s="63" t="e">
        <f t="shared" si="131"/>
        <v>#DIV/0!</v>
      </c>
    </row>
    <row r="158" spans="1:10" x14ac:dyDescent="0.25">
      <c r="A158" s="190">
        <v>42</v>
      </c>
      <c r="B158" s="191"/>
      <c r="C158" s="192"/>
      <c r="D158" s="60" t="s">
        <v>144</v>
      </c>
      <c r="E158" s="64">
        <v>0</v>
      </c>
      <c r="F158" s="61">
        <v>0</v>
      </c>
      <c r="G158" s="61">
        <v>0</v>
      </c>
      <c r="H158" s="61">
        <v>0</v>
      </c>
      <c r="I158" s="63" t="e">
        <f t="shared" si="130"/>
        <v>#DIV/0!</v>
      </c>
      <c r="J158" s="63" t="e">
        <f t="shared" si="131"/>
        <v>#DIV/0!</v>
      </c>
    </row>
    <row r="159" spans="1:10" ht="15" customHeight="1" x14ac:dyDescent="0.25">
      <c r="A159" s="193" t="s">
        <v>140</v>
      </c>
      <c r="B159" s="194"/>
      <c r="C159" s="195"/>
      <c r="D159" s="132" t="s">
        <v>141</v>
      </c>
      <c r="E159" s="113">
        <f>E160</f>
        <v>0</v>
      </c>
      <c r="F159" s="113">
        <f t="shared" ref="F159:H160" si="136">F160</f>
        <v>0</v>
      </c>
      <c r="G159" s="113">
        <f t="shared" si="136"/>
        <v>0</v>
      </c>
      <c r="H159" s="113">
        <f t="shared" si="136"/>
        <v>0</v>
      </c>
      <c r="I159" s="65" t="e">
        <f t="shared" si="130"/>
        <v>#DIV/0!</v>
      </c>
      <c r="J159" s="65" t="e">
        <f t="shared" si="131"/>
        <v>#DIV/0!</v>
      </c>
    </row>
    <row r="160" spans="1:10" x14ac:dyDescent="0.25">
      <c r="A160" s="196">
        <v>4</v>
      </c>
      <c r="B160" s="197"/>
      <c r="C160" s="198"/>
      <c r="D160" s="133" t="s">
        <v>145</v>
      </c>
      <c r="E160" s="64">
        <f>E161</f>
        <v>0</v>
      </c>
      <c r="F160" s="64">
        <f t="shared" si="136"/>
        <v>0</v>
      </c>
      <c r="G160" s="64">
        <f t="shared" si="136"/>
        <v>0</v>
      </c>
      <c r="H160" s="64">
        <f t="shared" si="136"/>
        <v>0</v>
      </c>
      <c r="I160" s="63" t="e">
        <f t="shared" si="130"/>
        <v>#DIV/0!</v>
      </c>
      <c r="J160" s="63" t="e">
        <f t="shared" si="131"/>
        <v>#DIV/0!</v>
      </c>
    </row>
    <row r="161" spans="1:10" x14ac:dyDescent="0.25">
      <c r="A161" s="190">
        <v>42</v>
      </c>
      <c r="B161" s="191"/>
      <c r="C161" s="192"/>
      <c r="D161" s="133" t="s">
        <v>144</v>
      </c>
      <c r="E161" s="64">
        <v>0</v>
      </c>
      <c r="F161" s="64">
        <v>0</v>
      </c>
      <c r="G161" s="64">
        <v>0</v>
      </c>
      <c r="H161" s="64">
        <v>0</v>
      </c>
      <c r="I161" s="63" t="e">
        <f t="shared" si="130"/>
        <v>#DIV/0!</v>
      </c>
      <c r="J161" s="63" t="e">
        <f t="shared" si="131"/>
        <v>#DIV/0!</v>
      </c>
    </row>
    <row r="162" spans="1:10" ht="30.75" customHeight="1" x14ac:dyDescent="0.25">
      <c r="A162" s="199" t="s">
        <v>184</v>
      </c>
      <c r="B162" s="200"/>
      <c r="C162" s="201"/>
      <c r="D162" s="131" t="s">
        <v>185</v>
      </c>
      <c r="E162" s="63">
        <f>E163</f>
        <v>0</v>
      </c>
      <c r="F162" s="63">
        <f t="shared" ref="F162:H164" si="137">F163</f>
        <v>0</v>
      </c>
      <c r="G162" s="63">
        <f t="shared" si="137"/>
        <v>0</v>
      </c>
      <c r="H162" s="63">
        <f t="shared" si="137"/>
        <v>0</v>
      </c>
      <c r="I162" s="63" t="e">
        <f t="shared" si="130"/>
        <v>#DIV/0!</v>
      </c>
      <c r="J162" s="63" t="e">
        <f t="shared" si="131"/>
        <v>#DIV/0!</v>
      </c>
    </row>
    <row r="163" spans="1:10" ht="15" customHeight="1" x14ac:dyDescent="0.25">
      <c r="A163" s="193" t="s">
        <v>124</v>
      </c>
      <c r="B163" s="194"/>
      <c r="C163" s="195"/>
      <c r="D163" s="132" t="s">
        <v>13</v>
      </c>
      <c r="E163" s="113">
        <f>E164</f>
        <v>0</v>
      </c>
      <c r="F163" s="113">
        <f t="shared" si="137"/>
        <v>0</v>
      </c>
      <c r="G163" s="113">
        <f t="shared" si="137"/>
        <v>0</v>
      </c>
      <c r="H163" s="113">
        <f t="shared" si="137"/>
        <v>0</v>
      </c>
      <c r="I163" s="65" t="e">
        <f t="shared" si="130"/>
        <v>#DIV/0!</v>
      </c>
      <c r="J163" s="65" t="e">
        <f t="shared" si="131"/>
        <v>#DIV/0!</v>
      </c>
    </row>
    <row r="164" spans="1:10" x14ac:dyDescent="0.25">
      <c r="A164" s="196">
        <v>3</v>
      </c>
      <c r="B164" s="197"/>
      <c r="C164" s="198"/>
      <c r="D164" s="133" t="s">
        <v>16</v>
      </c>
      <c r="E164" s="64">
        <f>E165</f>
        <v>0</v>
      </c>
      <c r="F164" s="64">
        <f t="shared" si="137"/>
        <v>0</v>
      </c>
      <c r="G164" s="64">
        <f t="shared" si="137"/>
        <v>0</v>
      </c>
      <c r="H164" s="64">
        <f t="shared" si="137"/>
        <v>0</v>
      </c>
      <c r="I164" s="63" t="e">
        <f t="shared" si="130"/>
        <v>#DIV/0!</v>
      </c>
      <c r="J164" s="63" t="e">
        <f t="shared" si="131"/>
        <v>#DIV/0!</v>
      </c>
    </row>
    <row r="165" spans="1:10" x14ac:dyDescent="0.25">
      <c r="A165" s="190">
        <v>32</v>
      </c>
      <c r="B165" s="191"/>
      <c r="C165" s="192"/>
      <c r="D165" s="133" t="s">
        <v>29</v>
      </c>
      <c r="E165" s="64">
        <v>0</v>
      </c>
      <c r="F165" s="61">
        <v>0</v>
      </c>
      <c r="G165" s="61">
        <v>0</v>
      </c>
      <c r="H165" s="61">
        <v>0</v>
      </c>
      <c r="I165" s="63" t="e">
        <f t="shared" si="130"/>
        <v>#DIV/0!</v>
      </c>
      <c r="J165" s="63" t="e">
        <f t="shared" si="131"/>
        <v>#DIV/0!</v>
      </c>
    </row>
    <row r="166" spans="1:10" ht="25.5" customHeight="1" x14ac:dyDescent="0.25">
      <c r="A166" s="199" t="s">
        <v>146</v>
      </c>
      <c r="B166" s="200"/>
      <c r="C166" s="201"/>
      <c r="D166" s="59" t="s">
        <v>147</v>
      </c>
      <c r="E166" s="63">
        <f>E167</f>
        <v>10869.92</v>
      </c>
      <c r="F166" s="63">
        <f t="shared" ref="F166:H166" si="138">F167</f>
        <v>21046.03</v>
      </c>
      <c r="G166" s="63">
        <f t="shared" si="138"/>
        <v>23795.03</v>
      </c>
      <c r="H166" s="63">
        <f t="shared" si="138"/>
        <v>11795.03</v>
      </c>
      <c r="I166" s="63">
        <f t="shared" si="130"/>
        <v>108.5107342096354</v>
      </c>
      <c r="J166" s="63">
        <f t="shared" si="131"/>
        <v>49.569300816178846</v>
      </c>
    </row>
    <row r="167" spans="1:10" ht="15" customHeight="1" x14ac:dyDescent="0.25">
      <c r="A167" s="193" t="s">
        <v>132</v>
      </c>
      <c r="B167" s="194"/>
      <c r="C167" s="195"/>
      <c r="D167" s="136" t="s">
        <v>55</v>
      </c>
      <c r="E167" s="113">
        <f>E168</f>
        <v>10869.92</v>
      </c>
      <c r="F167" s="113">
        <f t="shared" ref="F167:H167" si="139">F168</f>
        <v>21046.03</v>
      </c>
      <c r="G167" s="113">
        <f t="shared" si="139"/>
        <v>23795.03</v>
      </c>
      <c r="H167" s="113">
        <f t="shared" si="139"/>
        <v>11795.03</v>
      </c>
      <c r="I167" s="65">
        <f t="shared" si="130"/>
        <v>108.5107342096354</v>
      </c>
      <c r="J167" s="65">
        <f t="shared" si="131"/>
        <v>49.569300816178846</v>
      </c>
    </row>
    <row r="168" spans="1:10" x14ac:dyDescent="0.25">
      <c r="A168" s="196">
        <v>3</v>
      </c>
      <c r="B168" s="197"/>
      <c r="C168" s="198"/>
      <c r="D168" s="60" t="s">
        <v>16</v>
      </c>
      <c r="E168" s="64">
        <f>E169</f>
        <v>10869.92</v>
      </c>
      <c r="F168" s="64">
        <f t="shared" ref="F168:H168" si="140">F169</f>
        <v>21046.03</v>
      </c>
      <c r="G168" s="64">
        <f t="shared" si="140"/>
        <v>23795.03</v>
      </c>
      <c r="H168" s="64">
        <f t="shared" si="140"/>
        <v>11795.03</v>
      </c>
      <c r="I168" s="63">
        <f t="shared" si="130"/>
        <v>108.5107342096354</v>
      </c>
      <c r="J168" s="63">
        <f t="shared" si="131"/>
        <v>49.569300816178846</v>
      </c>
    </row>
    <row r="169" spans="1:10" x14ac:dyDescent="0.25">
      <c r="A169" s="190">
        <v>32</v>
      </c>
      <c r="B169" s="191"/>
      <c r="C169" s="192"/>
      <c r="D169" s="60" t="s">
        <v>29</v>
      </c>
      <c r="E169" s="64">
        <v>10869.92</v>
      </c>
      <c r="F169" s="61">
        <v>21046.03</v>
      </c>
      <c r="G169" s="61">
        <v>23795.03</v>
      </c>
      <c r="H169" s="61">
        <v>11795.03</v>
      </c>
      <c r="I169" s="63">
        <f t="shared" si="130"/>
        <v>108.5107342096354</v>
      </c>
      <c r="J169" s="63">
        <f t="shared" si="131"/>
        <v>49.569300816178846</v>
      </c>
    </row>
    <row r="172" spans="1:10" x14ac:dyDescent="0.25">
      <c r="A172" s="152" t="s">
        <v>252</v>
      </c>
      <c r="B172" s="152"/>
      <c r="C172" s="152"/>
      <c r="D172" s="152"/>
      <c r="F172" t="s">
        <v>256</v>
      </c>
      <c r="H172" t="s">
        <v>253</v>
      </c>
    </row>
    <row r="174" spans="1:10" x14ac:dyDescent="0.25">
      <c r="A174" s="216"/>
      <c r="B174" s="216"/>
      <c r="C174" s="216"/>
      <c r="D174" s="216"/>
    </row>
    <row r="175" spans="1:10" x14ac:dyDescent="0.25">
      <c r="F175" t="s">
        <v>255</v>
      </c>
      <c r="H175" t="s">
        <v>254</v>
      </c>
    </row>
  </sheetData>
  <mergeCells count="166">
    <mergeCell ref="A123:C123"/>
    <mergeCell ref="A93:C93"/>
    <mergeCell ref="A94:C94"/>
    <mergeCell ref="A68:C68"/>
    <mergeCell ref="A105:C105"/>
    <mergeCell ref="A30:C30"/>
    <mergeCell ref="A131:C131"/>
    <mergeCell ref="A132:C132"/>
    <mergeCell ref="A37:C37"/>
    <mergeCell ref="A38:C38"/>
    <mergeCell ref="A39:C39"/>
    <mergeCell ref="A40:C40"/>
    <mergeCell ref="A41:C41"/>
    <mergeCell ref="A42:C42"/>
    <mergeCell ref="A70:C70"/>
    <mergeCell ref="A71:C71"/>
    <mergeCell ref="A72:C72"/>
    <mergeCell ref="A108:C108"/>
    <mergeCell ref="A60:C60"/>
    <mergeCell ref="A80:C80"/>
    <mergeCell ref="A130:C130"/>
    <mergeCell ref="A129:C129"/>
    <mergeCell ref="A113:C113"/>
    <mergeCell ref="A114:C114"/>
    <mergeCell ref="A115:C115"/>
    <mergeCell ref="A121:C121"/>
    <mergeCell ref="A122:C122"/>
    <mergeCell ref="A46:C46"/>
    <mergeCell ref="A53:C53"/>
    <mergeCell ref="A54:C54"/>
    <mergeCell ref="A55:C55"/>
    <mergeCell ref="A56:C56"/>
    <mergeCell ref="A57:C57"/>
    <mergeCell ref="A58:C58"/>
    <mergeCell ref="A59:C59"/>
    <mergeCell ref="A64:C64"/>
    <mergeCell ref="A61:C61"/>
    <mergeCell ref="A26:C26"/>
    <mergeCell ref="A27:C27"/>
    <mergeCell ref="A28:C28"/>
    <mergeCell ref="A29:C29"/>
    <mergeCell ref="A32:C32"/>
    <mergeCell ref="A31:C31"/>
    <mergeCell ref="A43:C43"/>
    <mergeCell ref="A44:C44"/>
    <mergeCell ref="A45:C45"/>
    <mergeCell ref="A14:C14"/>
    <mergeCell ref="A15:C15"/>
    <mergeCell ref="A69:C69"/>
    <mergeCell ref="A77:C77"/>
    <mergeCell ref="A138:C138"/>
    <mergeCell ref="A174:D174"/>
    <mergeCell ref="A84:C84"/>
    <mergeCell ref="A85:C85"/>
    <mergeCell ref="A86:C86"/>
    <mergeCell ref="A87:C87"/>
    <mergeCell ref="A88:C88"/>
    <mergeCell ref="A89:C89"/>
    <mergeCell ref="A90:C90"/>
    <mergeCell ref="A91:C91"/>
    <mergeCell ref="A116:C116"/>
    <mergeCell ref="A106:C106"/>
    <mergeCell ref="A109:C109"/>
    <mergeCell ref="A110:C110"/>
    <mergeCell ref="A65:C65"/>
    <mergeCell ref="A66:C66"/>
    <mergeCell ref="A67:C67"/>
    <mergeCell ref="A139:C139"/>
    <mergeCell ref="A119:C119"/>
    <mergeCell ref="A112:C112"/>
    <mergeCell ref="A99:C99"/>
    <mergeCell ref="A100:C100"/>
    <mergeCell ref="A101:C101"/>
    <mergeCell ref="A102:C102"/>
    <mergeCell ref="A103:C103"/>
    <mergeCell ref="A104:C104"/>
    <mergeCell ref="A81:C81"/>
    <mergeCell ref="A82:C82"/>
    <mergeCell ref="A73:C73"/>
    <mergeCell ref="A74:C74"/>
    <mergeCell ref="A75:C75"/>
    <mergeCell ref="A76:C76"/>
    <mergeCell ref="A92:C92"/>
    <mergeCell ref="A1:J1"/>
    <mergeCell ref="A7:C7"/>
    <mergeCell ref="A10:C10"/>
    <mergeCell ref="A11:C11"/>
    <mergeCell ref="A13:C13"/>
    <mergeCell ref="A12:C12"/>
    <mergeCell ref="A152:C152"/>
    <mergeCell ref="A5:C5"/>
    <mergeCell ref="A3:J3"/>
    <mergeCell ref="A127:C127"/>
    <mergeCell ref="A133:C133"/>
    <mergeCell ref="A141:C141"/>
    <mergeCell ref="A142:C142"/>
    <mergeCell ref="A143:C143"/>
    <mergeCell ref="A145:C145"/>
    <mergeCell ref="A144:C144"/>
    <mergeCell ref="A137:C137"/>
    <mergeCell ref="A52:C52"/>
    <mergeCell ref="A21:C21"/>
    <mergeCell ref="A22:C22"/>
    <mergeCell ref="A23:C23"/>
    <mergeCell ref="A24:C24"/>
    <mergeCell ref="A25:C25"/>
    <mergeCell ref="A19:C19"/>
    <mergeCell ref="A147:C147"/>
    <mergeCell ref="A148:C148"/>
    <mergeCell ref="A150:C150"/>
    <mergeCell ref="A151:C151"/>
    <mergeCell ref="A149:C149"/>
    <mergeCell ref="A125:C125"/>
    <mergeCell ref="A126:C126"/>
    <mergeCell ref="A134:C134"/>
    <mergeCell ref="A135:C135"/>
    <mergeCell ref="A140:C140"/>
    <mergeCell ref="A136:C136"/>
    <mergeCell ref="A51:C51"/>
    <mergeCell ref="A62:C62"/>
    <mergeCell ref="A63:C63"/>
    <mergeCell ref="A8:C8"/>
    <mergeCell ref="A9:C9"/>
    <mergeCell ref="A16:C16"/>
    <mergeCell ref="A120:C120"/>
    <mergeCell ref="A124:C124"/>
    <mergeCell ref="A17:C17"/>
    <mergeCell ref="A18:C18"/>
    <mergeCell ref="A111:C111"/>
    <mergeCell ref="A117:C117"/>
    <mergeCell ref="A118:C118"/>
    <mergeCell ref="A20:C20"/>
    <mergeCell ref="A47:C47"/>
    <mergeCell ref="A48:C48"/>
    <mergeCell ref="A49:C49"/>
    <mergeCell ref="A50:C50"/>
    <mergeCell ref="A83:C83"/>
    <mergeCell ref="A107:C107"/>
    <mergeCell ref="A33:C33"/>
    <mergeCell ref="A34:C34"/>
    <mergeCell ref="A35:C35"/>
    <mergeCell ref="A36:C36"/>
    <mergeCell ref="A95:C95"/>
    <mergeCell ref="A96:C96"/>
    <mergeCell ref="A97:C97"/>
    <mergeCell ref="A98:C98"/>
    <mergeCell ref="A128:C128"/>
    <mergeCell ref="A172:D172"/>
    <mergeCell ref="A166:C166"/>
    <mergeCell ref="A167:C167"/>
    <mergeCell ref="A168:C168"/>
    <mergeCell ref="A169:C169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53:C153"/>
    <mergeCell ref="A146:C14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8e87a-1df1-4a78-94b4-feb5077509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0E02FAA450F4AB97E6AD73AC4E38A" ma:contentTypeVersion="17" ma:contentTypeDescription="Create a new document." ma:contentTypeScope="" ma:versionID="cba179d83bf94a8faa4152c0b02d6bd6">
  <xsd:schema xmlns:xsd="http://www.w3.org/2001/XMLSchema" xmlns:xs="http://www.w3.org/2001/XMLSchema" xmlns:p="http://schemas.microsoft.com/office/2006/metadata/properties" xmlns:ns3="f9c8e87a-1df1-4a78-94b4-feb50775094c" xmlns:ns4="bc39634f-0dea-49af-ac54-cef8e4dadb9c" targetNamespace="http://schemas.microsoft.com/office/2006/metadata/properties" ma:root="true" ma:fieldsID="928d82ebe88718d3dc5fe66b174c2a64" ns3:_="" ns4:_="">
    <xsd:import namespace="f9c8e87a-1df1-4a78-94b4-feb50775094c"/>
    <xsd:import namespace="bc39634f-0dea-49af-ac54-cef8e4dadb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8e87a-1df1-4a78-94b4-feb50775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9634f-0dea-49af-ac54-cef8e4dadb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8FCE7C-5B5C-41F6-93FB-80B5AF1F86F3}">
  <ds:schemaRefs>
    <ds:schemaRef ds:uri="http://www.w3.org/XML/1998/namespace"/>
    <ds:schemaRef ds:uri="bc39634f-0dea-49af-ac54-cef8e4dadb9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f9c8e87a-1df1-4a78-94b4-feb50775094c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9CCA0D8-479C-400A-AA95-6C466DFBEF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755EA5-FB84-4C66-946E-9F2841E75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c8e87a-1df1-4a78-94b4-feb50775094c"/>
    <ds:schemaRef ds:uri="bc39634f-0dea-49af-ac54-cef8e4dadb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SAŽETAK</vt:lpstr>
      <vt:lpstr> Račun prihoda i rashoda</vt:lpstr>
      <vt:lpstr>Rashodi prema funkcijskoj kl</vt:lpstr>
      <vt:lpstr>Račun financiranja</vt:lpstr>
      <vt:lpstr>POSEBNI DIO</vt:lpstr>
      <vt:lpstr>' Račun prihoda i rashoda'!Ispis_naslova</vt:lpstr>
      <vt:lpstr>'POSEBNI DIO'!Ispis_naslova</vt:lpstr>
      <vt:lpstr>'Rashodi prema funkcijskoj kl'!Ispis_naslova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Marela Rakušić</cp:lastModifiedBy>
  <cp:lastPrinted>2026-07-14T08:22:44Z</cp:lastPrinted>
  <dcterms:created xsi:type="dcterms:W3CDTF">2022-08-12T12:51:27Z</dcterms:created>
  <dcterms:modified xsi:type="dcterms:W3CDTF">2026-07-14T09:08:15Z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0x01010059D0E02FAA450F4AB97E6AD73AC4E38A</vt:lpwstr>
  </property>
</Properties>
</file>